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oles" sheetId="1" r:id="rId1"/>
    <sheet name="Factor plan" sheetId="2" r:id="rId2"/>
    <sheet name="Levels" sheetId="3" r:id="rId3"/>
    <sheet name="Grade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AD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4" customWidth="1"/>
    <col min="2" max="2" width="18" customWidth="1"/>
    <col min="3" max="3" width="9" customWidth="1"/>
    <col min="4" max="4" width="9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6" customWidth="1"/>
    <col min="20" max="20" width="20" customWidth="1"/>
    <col min="21" max="21" width="14" customWidth="1"/>
    <col min="22" max="22" width="18" customWidth="1"/>
    <col min="23" max="23" width="13" customWidth="1"/>
    <col min="24" max="24" width="11" customWidth="1"/>
  </cols>
  <sheetData>
    <row r="1">
      <c r="A1" t="inlineStr" s="1">
        <is>
          <t xml:space="preserve">role</t>
        </is>
      </c>
      <c r="B1" t="inlineStr" s="1">
        <is>
          <t xml:space="preserve">department</t>
        </is>
      </c>
      <c r="C1" t="inlineStr" s="1">
        <is>
          <t xml:space="preserve">women</t>
        </is>
      </c>
      <c r="D1" t="inlineStr" s="1">
        <is>
          <t xml:space="preserve">men</t>
        </is>
      </c>
      <c r="E1" t="inlineStr" s="1">
        <is>
          <t xml:space="preserve">knowledge</t>
        </is>
      </c>
      <c r="F1" t="inlineStr" s="1">
        <is>
          <t xml:space="preserve">communication</t>
        </is>
      </c>
      <c r="G1" t="inlineStr" s="1">
        <is>
          <t xml:space="preserve">problem_solving</t>
        </is>
      </c>
      <c r="H1" t="inlineStr" s="1">
        <is>
          <t xml:space="preserve">planning</t>
        </is>
      </c>
      <c r="I1" t="inlineStr" s="1">
        <is>
          <t xml:space="preserve">physical_skills</t>
        </is>
      </c>
      <c r="J1" t="inlineStr" s="1">
        <is>
          <t xml:space="preserve">people</t>
        </is>
      </c>
      <c r="K1" t="inlineStr" s="1">
        <is>
          <t xml:space="preserve">goods_equipment</t>
        </is>
      </c>
      <c r="L1" t="inlineStr" s="1">
        <is>
          <t xml:space="preserve">information</t>
        </is>
      </c>
      <c r="M1" t="inlineStr" s="1">
        <is>
          <t xml:space="preserve">financial</t>
        </is>
      </c>
      <c r="N1" t="inlineStr" s="1">
        <is>
          <t xml:space="preserve">mental_effort</t>
        </is>
      </c>
      <c r="O1" t="inlineStr" s="1">
        <is>
          <t xml:space="preserve">emotional_effort</t>
        </is>
      </c>
      <c r="P1" t="inlineStr" s="1">
        <is>
          <t xml:space="preserve">physical_effort</t>
        </is>
      </c>
      <c r="Q1" t="inlineStr" s="1">
        <is>
          <t xml:space="preserve">environment</t>
        </is>
      </c>
      <c r="R1" t="inlineStr" s="1">
        <is>
          <t xml:space="preserve">organisational</t>
        </is>
      </c>
      <c r="S1" t="inlineStr" s="1">
        <is>
          <t xml:space="preserve">skills_points</t>
        </is>
      </c>
      <c r="T1" t="inlineStr" s="1">
        <is>
          <t xml:space="preserve">responsibility_points</t>
        </is>
      </c>
      <c r="U1" t="inlineStr" s="1">
        <is>
          <t xml:space="preserve">effort_points</t>
        </is>
      </c>
      <c r="V1" t="inlineStr" s="1">
        <is>
          <t xml:space="preserve">conditions_points</t>
        </is>
      </c>
      <c r="W1" t="inlineStr" s="1">
        <is>
          <t xml:space="preserve">total_points</t>
        </is>
      </c>
      <c r="X1" t="inlineStr" s="1">
        <is>
          <t xml:space="preserve">grade</t>
        </is>
      </c>
    </row>
    <row r="2">
      <c r="A2" t="inlineStr">
        <is>
          <t xml:space="preserve">EXAMPLE Customer service adviser</t>
        </is>
      </c>
      <c r="B2" t="inlineStr">
        <is>
          <t xml:space="preserve">Operations</t>
        </is>
      </c>
      <c r="C2">
        <v>26</v>
      </c>
      <c r="D2">
        <v>8</v>
      </c>
      <c r="E2">
        <v>3</v>
      </c>
      <c r="F2">
        <v>4</v>
      </c>
      <c r="G2">
        <v>3</v>
      </c>
      <c r="H2">
        <v>2</v>
      </c>
      <c r="I2">
        <v>2</v>
      </c>
      <c r="J2">
        <v>1</v>
      </c>
      <c r="K2">
        <v>1</v>
      </c>
      <c r="L2">
        <v>3</v>
      </c>
      <c r="M2">
        <v>1</v>
      </c>
      <c r="N2">
        <v>3</v>
      </c>
      <c r="O2">
        <v>4</v>
      </c>
      <c r="P2">
        <v>1</v>
      </c>
      <c r="Q2">
        <v>3</v>
      </c>
      <c r="R2">
        <v>3</v>
      </c>
      <c r="S2" s="3">
        <f>IF($A2="","",E2*'Factor plan'!$G$2+F2*'Factor plan'!$G$3+G2*'Factor plan'!$G$4+H2*'Factor plan'!$G$5+I2*'Factor plan'!$G$6)</f>
      </c>
      <c r="T2" s="3">
        <f>IF($A2="","",J2*'Factor plan'!$G$7+K2*'Factor plan'!$G$8+L2*'Factor plan'!$G$9+M2*'Factor plan'!$G$10)</f>
      </c>
      <c r="U2" s="3">
        <f>IF($A2="","",N2*'Factor plan'!$G$11+O2*'Factor plan'!$G$12+P2*'Factor plan'!$G$13)</f>
      </c>
      <c r="V2" s="3">
        <f>IF($A2="","",Q2*'Factor plan'!$G$14+R2*'Factor plan'!$G$15)</f>
      </c>
      <c r="W2" s="3">
        <f>IF($A2="","",S2+T2+U2+V2)</f>
      </c>
      <c r="X2">
        <f>IF($A2="","",LOOKUP(W2,Grades!$B$2:$B$11,Grades!$A$2:$A$11))</f>
      </c>
    </row>
    <row r="3">
      <c r="A3" t="inlineStr">
        <is>
          <t xml:space="preserve">EXAMPLE Warehouse operative</t>
        </is>
      </c>
      <c r="B3" t="inlineStr">
        <is>
          <t xml:space="preserve">Operations</t>
        </is>
      </c>
      <c r="C3">
        <v>8</v>
      </c>
      <c r="D3">
        <v>44</v>
      </c>
      <c r="E3">
        <v>2</v>
      </c>
      <c r="F3">
        <v>1</v>
      </c>
      <c r="G3">
        <v>2</v>
      </c>
      <c r="H3">
        <v>1</v>
      </c>
      <c r="I3">
        <v>3</v>
      </c>
      <c r="J3">
        <v>0</v>
      </c>
      <c r="K3">
        <v>3</v>
      </c>
      <c r="L3">
        <v>1</v>
      </c>
      <c r="M3">
        <v>0</v>
      </c>
      <c r="N3">
        <v>2</v>
      </c>
      <c r="O3">
        <v>1</v>
      </c>
      <c r="P3">
        <v>4</v>
      </c>
      <c r="Q3">
        <v>3</v>
      </c>
      <c r="R3">
        <v>3</v>
      </c>
      <c r="S3" s="3">
        <f>IF($A3="","",E3*'Factor plan'!$G$2+F3*'Factor plan'!$G$3+G3*'Factor plan'!$G$4+H3*'Factor plan'!$G$5+I3*'Factor plan'!$G$6)</f>
      </c>
      <c r="T3" s="3">
        <f>IF($A3="","",J3*'Factor plan'!$G$7+K3*'Factor plan'!$G$8+L3*'Factor plan'!$G$9+M3*'Factor plan'!$G$10)</f>
      </c>
      <c r="U3" s="3">
        <f>IF($A3="","",N3*'Factor plan'!$G$11+O3*'Factor plan'!$G$12+P3*'Factor plan'!$G$13)</f>
      </c>
      <c r="V3" s="3">
        <f>IF($A3="","",Q3*'Factor plan'!$G$14+R3*'Factor plan'!$G$15)</f>
      </c>
      <c r="W3" s="3">
        <f>IF($A3="","",S3+T3+U3+V3)</f>
      </c>
      <c r="X3">
        <f>IF($A3="","",LOOKUP(W3,Grades!$B$2:$B$11,Grades!$A$2:$A$11))</f>
      </c>
    </row>
    <row r="4">
      <c r="S4" s="3">
        <f>IF($A4="","",E4*'Factor plan'!$G$2+F4*'Factor plan'!$G$3+G4*'Factor plan'!$G$4+H4*'Factor plan'!$G$5+I4*'Factor plan'!$G$6)</f>
      </c>
      <c r="T4" s="3">
        <f>IF($A4="","",J4*'Factor plan'!$G$7+K4*'Factor plan'!$G$8+L4*'Factor plan'!$G$9+M4*'Factor plan'!$G$10)</f>
      </c>
      <c r="U4" s="3">
        <f>IF($A4="","",N4*'Factor plan'!$G$11+O4*'Factor plan'!$G$12+P4*'Factor plan'!$G$13)</f>
      </c>
      <c r="V4" s="3">
        <f>IF($A4="","",Q4*'Factor plan'!$G$14+R4*'Factor plan'!$G$15)</f>
      </c>
      <c r="W4" s="3">
        <f>IF($A4="","",S4+T4+U4+V4)</f>
      </c>
      <c r="X4">
        <f>IF($A4="","",LOOKUP(W4,Grades!$B$2:$B$11,Grades!$A$2:$A$11))</f>
      </c>
    </row>
    <row r="5">
      <c r="S5" s="3">
        <f>IF($A5="","",E5*'Factor plan'!$G$2+F5*'Factor plan'!$G$3+G5*'Factor plan'!$G$4+H5*'Factor plan'!$G$5+I5*'Factor plan'!$G$6)</f>
      </c>
      <c r="T5" s="3">
        <f>IF($A5="","",J5*'Factor plan'!$G$7+K5*'Factor plan'!$G$8+L5*'Factor plan'!$G$9+M5*'Factor plan'!$G$10)</f>
      </c>
      <c r="U5" s="3">
        <f>IF($A5="","",N5*'Factor plan'!$G$11+O5*'Factor plan'!$G$12+P5*'Factor plan'!$G$13)</f>
      </c>
      <c r="V5" s="3">
        <f>IF($A5="","",Q5*'Factor plan'!$G$14+R5*'Factor plan'!$G$15)</f>
      </c>
      <c r="W5" s="3">
        <f>IF($A5="","",S5+T5+U5+V5)</f>
      </c>
      <c r="X5">
        <f>IF($A5="","",LOOKUP(W5,Grades!$B$2:$B$11,Grades!$A$2:$A$11))</f>
      </c>
    </row>
    <row r="6">
      <c r="S6" s="3">
        <f>IF($A6="","",E6*'Factor plan'!$G$2+F6*'Factor plan'!$G$3+G6*'Factor plan'!$G$4+H6*'Factor plan'!$G$5+I6*'Factor plan'!$G$6)</f>
      </c>
      <c r="T6" s="3">
        <f>IF($A6="","",J6*'Factor plan'!$G$7+K6*'Factor plan'!$G$8+L6*'Factor plan'!$G$9+M6*'Factor plan'!$G$10)</f>
      </c>
      <c r="U6" s="3">
        <f>IF($A6="","",N6*'Factor plan'!$G$11+O6*'Factor plan'!$G$12+P6*'Factor plan'!$G$13)</f>
      </c>
      <c r="V6" s="3">
        <f>IF($A6="","",Q6*'Factor plan'!$G$14+R6*'Factor plan'!$G$15)</f>
      </c>
      <c r="W6" s="3">
        <f>IF($A6="","",S6+T6+U6+V6)</f>
      </c>
      <c r="X6">
        <f>IF($A6="","",LOOKUP(W6,Grades!$B$2:$B$11,Grades!$A$2:$A$11))</f>
      </c>
    </row>
    <row r="7">
      <c r="S7" s="3">
        <f>IF($A7="","",E7*'Factor plan'!$G$2+F7*'Factor plan'!$G$3+G7*'Factor plan'!$G$4+H7*'Factor plan'!$G$5+I7*'Factor plan'!$G$6)</f>
      </c>
      <c r="T7" s="3">
        <f>IF($A7="","",J7*'Factor plan'!$G$7+K7*'Factor plan'!$G$8+L7*'Factor plan'!$G$9+M7*'Factor plan'!$G$10)</f>
      </c>
      <c r="U7" s="3">
        <f>IF($A7="","",N7*'Factor plan'!$G$11+O7*'Factor plan'!$G$12+P7*'Factor plan'!$G$13)</f>
      </c>
      <c r="V7" s="3">
        <f>IF($A7="","",Q7*'Factor plan'!$G$14+R7*'Factor plan'!$G$15)</f>
      </c>
      <c r="W7" s="3">
        <f>IF($A7="","",S7+T7+U7+V7)</f>
      </c>
      <c r="X7">
        <f>IF($A7="","",LOOKUP(W7,Grades!$B$2:$B$11,Grades!$A$2:$A$11))</f>
      </c>
    </row>
    <row r="8">
      <c r="S8" s="3">
        <f>IF($A8="","",E8*'Factor plan'!$G$2+F8*'Factor plan'!$G$3+G8*'Factor plan'!$G$4+H8*'Factor plan'!$G$5+I8*'Factor plan'!$G$6)</f>
      </c>
      <c r="T8" s="3">
        <f>IF($A8="","",J8*'Factor plan'!$G$7+K8*'Factor plan'!$G$8+L8*'Factor plan'!$G$9+M8*'Factor plan'!$G$10)</f>
      </c>
      <c r="U8" s="3">
        <f>IF($A8="","",N8*'Factor plan'!$G$11+O8*'Factor plan'!$G$12+P8*'Factor plan'!$G$13)</f>
      </c>
      <c r="V8" s="3">
        <f>IF($A8="","",Q8*'Factor plan'!$G$14+R8*'Factor plan'!$G$15)</f>
      </c>
      <c r="W8" s="3">
        <f>IF($A8="","",S8+T8+U8+V8)</f>
      </c>
      <c r="X8">
        <f>IF($A8="","",LOOKUP(W8,Grades!$B$2:$B$11,Grades!$A$2:$A$11))</f>
      </c>
    </row>
    <row r="9">
      <c r="S9" s="3">
        <f>IF($A9="","",E9*'Factor plan'!$G$2+F9*'Factor plan'!$G$3+G9*'Factor plan'!$G$4+H9*'Factor plan'!$G$5+I9*'Factor plan'!$G$6)</f>
      </c>
      <c r="T9" s="3">
        <f>IF($A9="","",J9*'Factor plan'!$G$7+K9*'Factor plan'!$G$8+L9*'Factor plan'!$G$9+M9*'Factor plan'!$G$10)</f>
      </c>
      <c r="U9" s="3">
        <f>IF($A9="","",N9*'Factor plan'!$G$11+O9*'Factor plan'!$G$12+P9*'Factor plan'!$G$13)</f>
      </c>
      <c r="V9" s="3">
        <f>IF($A9="","",Q9*'Factor plan'!$G$14+R9*'Factor plan'!$G$15)</f>
      </c>
      <c r="W9" s="3">
        <f>IF($A9="","",S9+T9+U9+V9)</f>
      </c>
      <c r="X9">
        <f>IF($A9="","",LOOKUP(W9,Grades!$B$2:$B$11,Grades!$A$2:$A$11))</f>
      </c>
    </row>
    <row r="10">
      <c r="S10" s="3">
        <f>IF($A10="","",E10*'Factor plan'!$G$2+F10*'Factor plan'!$G$3+G10*'Factor plan'!$G$4+H10*'Factor plan'!$G$5+I10*'Factor plan'!$G$6)</f>
      </c>
      <c r="T10" s="3">
        <f>IF($A10="","",J10*'Factor plan'!$G$7+K10*'Factor plan'!$G$8+L10*'Factor plan'!$G$9+M10*'Factor plan'!$G$10)</f>
      </c>
      <c r="U10" s="3">
        <f>IF($A10="","",N10*'Factor plan'!$G$11+O10*'Factor plan'!$G$12+P10*'Factor plan'!$G$13)</f>
      </c>
      <c r="V10" s="3">
        <f>IF($A10="","",Q10*'Factor plan'!$G$14+R10*'Factor plan'!$G$15)</f>
      </c>
      <c r="W10" s="3">
        <f>IF($A10="","",S10+T10+U10+V10)</f>
      </c>
      <c r="X10">
        <f>IF($A10="","",LOOKUP(W10,Grades!$B$2:$B$11,Grades!$A$2:$A$11))</f>
      </c>
    </row>
    <row r="11">
      <c r="S11" s="3">
        <f>IF($A11="","",E11*'Factor plan'!$G$2+F11*'Factor plan'!$G$3+G11*'Factor plan'!$G$4+H11*'Factor plan'!$G$5+I11*'Factor plan'!$G$6)</f>
      </c>
      <c r="T11" s="3">
        <f>IF($A11="","",J11*'Factor plan'!$G$7+K11*'Factor plan'!$G$8+L11*'Factor plan'!$G$9+M11*'Factor plan'!$G$10)</f>
      </c>
      <c r="U11" s="3">
        <f>IF($A11="","",N11*'Factor plan'!$G$11+O11*'Factor plan'!$G$12+P11*'Factor plan'!$G$13)</f>
      </c>
      <c r="V11" s="3">
        <f>IF($A11="","",Q11*'Factor plan'!$G$14+R11*'Factor plan'!$G$15)</f>
      </c>
      <c r="W11" s="3">
        <f>IF($A11="","",S11+T11+U11+V11)</f>
      </c>
      <c r="X11">
        <f>IF($A11="","",LOOKUP(W11,Grades!$B$2:$B$11,Grades!$A$2:$A$11))</f>
      </c>
    </row>
    <row r="12">
      <c r="S12" s="3">
        <f>IF($A12="","",E12*'Factor plan'!$G$2+F12*'Factor plan'!$G$3+G12*'Factor plan'!$G$4+H12*'Factor plan'!$G$5+I12*'Factor plan'!$G$6)</f>
      </c>
      <c r="T12" s="3">
        <f>IF($A12="","",J12*'Factor plan'!$G$7+K12*'Factor plan'!$G$8+L12*'Factor plan'!$G$9+M12*'Factor plan'!$G$10)</f>
      </c>
      <c r="U12" s="3">
        <f>IF($A12="","",N12*'Factor plan'!$G$11+O12*'Factor plan'!$G$12+P12*'Factor plan'!$G$13)</f>
      </c>
      <c r="V12" s="3">
        <f>IF($A12="","",Q12*'Factor plan'!$G$14+R12*'Factor plan'!$G$15)</f>
      </c>
      <c r="W12" s="3">
        <f>IF($A12="","",S12+T12+U12+V12)</f>
      </c>
      <c r="X12">
        <f>IF($A12="","",LOOKUP(W12,Grades!$B$2:$B$11,Grades!$A$2:$A$11))</f>
      </c>
    </row>
    <row r="13">
      <c r="S13" s="3">
        <f>IF($A13="","",E13*'Factor plan'!$G$2+F13*'Factor plan'!$G$3+G13*'Factor plan'!$G$4+H13*'Factor plan'!$G$5+I13*'Factor plan'!$G$6)</f>
      </c>
      <c r="T13" s="3">
        <f>IF($A13="","",J13*'Factor plan'!$G$7+K13*'Factor plan'!$G$8+L13*'Factor plan'!$G$9+M13*'Factor plan'!$G$10)</f>
      </c>
      <c r="U13" s="3">
        <f>IF($A13="","",N13*'Factor plan'!$G$11+O13*'Factor plan'!$G$12+P13*'Factor plan'!$G$13)</f>
      </c>
      <c r="V13" s="3">
        <f>IF($A13="","",Q13*'Factor plan'!$G$14+R13*'Factor plan'!$G$15)</f>
      </c>
      <c r="W13" s="3">
        <f>IF($A13="","",S13+T13+U13+V13)</f>
      </c>
      <c r="X13">
        <f>IF($A13="","",LOOKUP(W13,Grades!$B$2:$B$11,Grades!$A$2:$A$11))</f>
      </c>
    </row>
    <row r="14">
      <c r="S14" s="3">
        <f>IF($A14="","",E14*'Factor plan'!$G$2+F14*'Factor plan'!$G$3+G14*'Factor plan'!$G$4+H14*'Factor plan'!$G$5+I14*'Factor plan'!$G$6)</f>
      </c>
      <c r="T14" s="3">
        <f>IF($A14="","",J14*'Factor plan'!$G$7+K14*'Factor plan'!$G$8+L14*'Factor plan'!$G$9+M14*'Factor plan'!$G$10)</f>
      </c>
      <c r="U14" s="3">
        <f>IF($A14="","",N14*'Factor plan'!$G$11+O14*'Factor plan'!$G$12+P14*'Factor plan'!$G$13)</f>
      </c>
      <c r="V14" s="3">
        <f>IF($A14="","",Q14*'Factor plan'!$G$14+R14*'Factor plan'!$G$15)</f>
      </c>
      <c r="W14" s="3">
        <f>IF($A14="","",S14+T14+U14+V14)</f>
      </c>
      <c r="X14">
        <f>IF($A14="","",LOOKUP(W14,Grades!$B$2:$B$11,Grades!$A$2:$A$11))</f>
      </c>
    </row>
    <row r="15">
      <c r="S15" s="3">
        <f>IF($A15="","",E15*'Factor plan'!$G$2+F15*'Factor plan'!$G$3+G15*'Factor plan'!$G$4+H15*'Factor plan'!$G$5+I15*'Factor plan'!$G$6)</f>
      </c>
      <c r="T15" s="3">
        <f>IF($A15="","",J15*'Factor plan'!$G$7+K15*'Factor plan'!$G$8+L15*'Factor plan'!$G$9+M15*'Factor plan'!$G$10)</f>
      </c>
      <c r="U15" s="3">
        <f>IF($A15="","",N15*'Factor plan'!$G$11+O15*'Factor plan'!$G$12+P15*'Factor plan'!$G$13)</f>
      </c>
      <c r="V15" s="3">
        <f>IF($A15="","",Q15*'Factor plan'!$G$14+R15*'Factor plan'!$G$15)</f>
      </c>
      <c r="W15" s="3">
        <f>IF($A15="","",S15+T15+U15+V15)</f>
      </c>
      <c r="X15">
        <f>IF($A15="","",LOOKUP(W15,Grades!$B$2:$B$11,Grades!$A$2:$A$11))</f>
      </c>
    </row>
    <row r="16">
      <c r="S16" s="3">
        <f>IF($A16="","",E16*'Factor plan'!$G$2+F16*'Factor plan'!$G$3+G16*'Factor plan'!$G$4+H16*'Factor plan'!$G$5+I16*'Factor plan'!$G$6)</f>
      </c>
      <c r="T16" s="3">
        <f>IF($A16="","",J16*'Factor plan'!$G$7+K16*'Factor plan'!$G$8+L16*'Factor plan'!$G$9+M16*'Factor plan'!$G$10)</f>
      </c>
      <c r="U16" s="3">
        <f>IF($A16="","",N16*'Factor plan'!$G$11+O16*'Factor plan'!$G$12+P16*'Factor plan'!$G$13)</f>
      </c>
      <c r="V16" s="3">
        <f>IF($A16="","",Q16*'Factor plan'!$G$14+R16*'Factor plan'!$G$15)</f>
      </c>
      <c r="W16" s="3">
        <f>IF($A16="","",S16+T16+U16+V16)</f>
      </c>
      <c r="X16">
        <f>IF($A16="","",LOOKUP(W16,Grades!$B$2:$B$11,Grades!$A$2:$A$11))</f>
      </c>
    </row>
    <row r="17">
      <c r="S17" s="3">
        <f>IF($A17="","",E17*'Factor plan'!$G$2+F17*'Factor plan'!$G$3+G17*'Factor plan'!$G$4+H17*'Factor plan'!$G$5+I17*'Factor plan'!$G$6)</f>
      </c>
      <c r="T17" s="3">
        <f>IF($A17="","",J17*'Factor plan'!$G$7+K17*'Factor plan'!$G$8+L17*'Factor plan'!$G$9+M17*'Factor plan'!$G$10)</f>
      </c>
      <c r="U17" s="3">
        <f>IF($A17="","",N17*'Factor plan'!$G$11+O17*'Factor plan'!$G$12+P17*'Factor plan'!$G$13)</f>
      </c>
      <c r="V17" s="3">
        <f>IF($A17="","",Q17*'Factor plan'!$G$14+R17*'Factor plan'!$G$15)</f>
      </c>
      <c r="W17" s="3">
        <f>IF($A17="","",S17+T17+U17+V17)</f>
      </c>
      <c r="X17">
        <f>IF($A17="","",LOOKUP(W17,Grades!$B$2:$B$11,Grades!$A$2:$A$11))</f>
      </c>
    </row>
    <row r="18">
      <c r="S18" s="3">
        <f>IF($A18="","",E18*'Factor plan'!$G$2+F18*'Factor plan'!$G$3+G18*'Factor plan'!$G$4+H18*'Factor plan'!$G$5+I18*'Factor plan'!$G$6)</f>
      </c>
      <c r="T18" s="3">
        <f>IF($A18="","",J18*'Factor plan'!$G$7+K18*'Factor plan'!$G$8+L18*'Factor plan'!$G$9+M18*'Factor plan'!$G$10)</f>
      </c>
      <c r="U18" s="3">
        <f>IF($A18="","",N18*'Factor plan'!$G$11+O18*'Factor plan'!$G$12+P18*'Factor plan'!$G$13)</f>
      </c>
      <c r="V18" s="3">
        <f>IF($A18="","",Q18*'Factor plan'!$G$14+R18*'Factor plan'!$G$15)</f>
      </c>
      <c r="W18" s="3">
        <f>IF($A18="","",S18+T18+U18+V18)</f>
      </c>
      <c r="X18">
        <f>IF($A18="","",LOOKUP(W18,Grades!$B$2:$B$11,Grades!$A$2:$A$11))</f>
      </c>
    </row>
    <row r="19">
      <c r="S19" s="3">
        <f>IF($A19="","",E19*'Factor plan'!$G$2+F19*'Factor plan'!$G$3+G19*'Factor plan'!$G$4+H19*'Factor plan'!$G$5+I19*'Factor plan'!$G$6)</f>
      </c>
      <c r="T19" s="3">
        <f>IF($A19="","",J19*'Factor plan'!$G$7+K19*'Factor plan'!$G$8+L19*'Factor plan'!$G$9+M19*'Factor plan'!$G$10)</f>
      </c>
      <c r="U19" s="3">
        <f>IF($A19="","",N19*'Factor plan'!$G$11+O19*'Factor plan'!$G$12+P19*'Factor plan'!$G$13)</f>
      </c>
      <c r="V19" s="3">
        <f>IF($A19="","",Q19*'Factor plan'!$G$14+R19*'Factor plan'!$G$15)</f>
      </c>
      <c r="W19" s="3">
        <f>IF($A19="","",S19+T19+U19+V19)</f>
      </c>
      <c r="X19">
        <f>IF($A19="","",LOOKUP(W19,Grades!$B$2:$B$11,Grades!$A$2:$A$11))</f>
      </c>
    </row>
    <row r="20">
      <c r="S20" s="3">
        <f>IF($A20="","",E20*'Factor plan'!$G$2+F20*'Factor plan'!$G$3+G20*'Factor plan'!$G$4+H20*'Factor plan'!$G$5+I20*'Factor plan'!$G$6)</f>
      </c>
      <c r="T20" s="3">
        <f>IF($A20="","",J20*'Factor plan'!$G$7+K20*'Factor plan'!$G$8+L20*'Factor plan'!$G$9+M20*'Factor plan'!$G$10)</f>
      </c>
      <c r="U20" s="3">
        <f>IF($A20="","",N20*'Factor plan'!$G$11+O20*'Factor plan'!$G$12+P20*'Factor plan'!$G$13)</f>
      </c>
      <c r="V20" s="3">
        <f>IF($A20="","",Q20*'Factor plan'!$G$14+R20*'Factor plan'!$G$15)</f>
      </c>
      <c r="W20" s="3">
        <f>IF($A20="","",S20+T20+U20+V20)</f>
      </c>
      <c r="X20">
        <f>IF($A20="","",LOOKUP(W20,Grades!$B$2:$B$11,Grades!$A$2:$A$11))</f>
      </c>
    </row>
    <row r="21">
      <c r="S21" s="3">
        <f>IF($A21="","",E21*'Factor plan'!$G$2+F21*'Factor plan'!$G$3+G21*'Factor plan'!$G$4+H21*'Factor plan'!$G$5+I21*'Factor plan'!$G$6)</f>
      </c>
      <c r="T21" s="3">
        <f>IF($A21="","",J21*'Factor plan'!$G$7+K21*'Factor plan'!$G$8+L21*'Factor plan'!$G$9+M21*'Factor plan'!$G$10)</f>
      </c>
      <c r="U21" s="3">
        <f>IF($A21="","",N21*'Factor plan'!$G$11+O21*'Factor plan'!$G$12+P21*'Factor plan'!$G$13)</f>
      </c>
      <c r="V21" s="3">
        <f>IF($A21="","",Q21*'Factor plan'!$G$14+R21*'Factor plan'!$G$15)</f>
      </c>
      <c r="W21" s="3">
        <f>IF($A21="","",S21+T21+U21+V21)</f>
      </c>
      <c r="X21">
        <f>IF($A21="","",LOOKUP(W21,Grades!$B$2:$B$11,Grades!$A$2:$A$11))</f>
      </c>
    </row>
    <row r="22">
      <c r="S22" s="3">
        <f>IF($A22="","",E22*'Factor plan'!$G$2+F22*'Factor plan'!$G$3+G22*'Factor plan'!$G$4+H22*'Factor plan'!$G$5+I22*'Factor plan'!$G$6)</f>
      </c>
      <c r="T22" s="3">
        <f>IF($A22="","",J22*'Factor plan'!$G$7+K22*'Factor plan'!$G$8+L22*'Factor plan'!$G$9+M22*'Factor plan'!$G$10)</f>
      </c>
      <c r="U22" s="3">
        <f>IF($A22="","",N22*'Factor plan'!$G$11+O22*'Factor plan'!$G$12+P22*'Factor plan'!$G$13)</f>
      </c>
      <c r="V22" s="3">
        <f>IF($A22="","",Q22*'Factor plan'!$G$14+R22*'Factor plan'!$G$15)</f>
      </c>
      <c r="W22" s="3">
        <f>IF($A22="","",S22+T22+U22+V22)</f>
      </c>
      <c r="X22">
        <f>IF($A22="","",LOOKUP(W22,Grades!$B$2:$B$11,Grades!$A$2:$A$11))</f>
      </c>
    </row>
    <row r="23">
      <c r="S23" s="3">
        <f>IF($A23="","",E23*'Factor plan'!$G$2+F23*'Factor plan'!$G$3+G23*'Factor plan'!$G$4+H23*'Factor plan'!$G$5+I23*'Factor plan'!$G$6)</f>
      </c>
      <c r="T23" s="3">
        <f>IF($A23="","",J23*'Factor plan'!$G$7+K23*'Factor plan'!$G$8+L23*'Factor plan'!$G$9+M23*'Factor plan'!$G$10)</f>
      </c>
      <c r="U23" s="3">
        <f>IF($A23="","",N23*'Factor plan'!$G$11+O23*'Factor plan'!$G$12+P23*'Factor plan'!$G$13)</f>
      </c>
      <c r="V23" s="3">
        <f>IF($A23="","",Q23*'Factor plan'!$G$14+R23*'Factor plan'!$G$15)</f>
      </c>
      <c r="W23" s="3">
        <f>IF($A23="","",S23+T23+U23+V23)</f>
      </c>
      <c r="X23">
        <f>IF($A23="","",LOOKUP(W23,Grades!$B$2:$B$11,Grades!$A$2:$A$11))</f>
      </c>
    </row>
    <row r="24">
      <c r="S24" s="3">
        <f>IF($A24="","",E24*'Factor plan'!$G$2+F24*'Factor plan'!$G$3+G24*'Factor plan'!$G$4+H24*'Factor plan'!$G$5+I24*'Factor plan'!$G$6)</f>
      </c>
      <c r="T24" s="3">
        <f>IF($A24="","",J24*'Factor plan'!$G$7+K24*'Factor plan'!$G$8+L24*'Factor plan'!$G$9+M24*'Factor plan'!$G$10)</f>
      </c>
      <c r="U24" s="3">
        <f>IF($A24="","",N24*'Factor plan'!$G$11+O24*'Factor plan'!$G$12+P24*'Factor plan'!$G$13)</f>
      </c>
      <c r="V24" s="3">
        <f>IF($A24="","",Q24*'Factor plan'!$G$14+R24*'Factor plan'!$G$15)</f>
      </c>
      <c r="W24" s="3">
        <f>IF($A24="","",S24+T24+U24+V24)</f>
      </c>
      <c r="X24">
        <f>IF($A24="","",LOOKUP(W24,Grades!$B$2:$B$11,Grades!$A$2:$A$11))</f>
      </c>
    </row>
    <row r="25">
      <c r="S25" s="3">
        <f>IF($A25="","",E25*'Factor plan'!$G$2+F25*'Factor plan'!$G$3+G25*'Factor plan'!$G$4+H25*'Factor plan'!$G$5+I25*'Factor plan'!$G$6)</f>
      </c>
      <c r="T25" s="3">
        <f>IF($A25="","",J25*'Factor plan'!$G$7+K25*'Factor plan'!$G$8+L25*'Factor plan'!$G$9+M25*'Factor plan'!$G$10)</f>
      </c>
      <c r="U25" s="3">
        <f>IF($A25="","",N25*'Factor plan'!$G$11+O25*'Factor plan'!$G$12+P25*'Factor plan'!$G$13)</f>
      </c>
      <c r="V25" s="3">
        <f>IF($A25="","",Q25*'Factor plan'!$G$14+R25*'Factor plan'!$G$15)</f>
      </c>
      <c r="W25" s="3">
        <f>IF($A25="","",S25+T25+U25+V25)</f>
      </c>
      <c r="X25">
        <f>IF($A25="","",LOOKUP(W25,Grades!$B$2:$B$11,Grades!$A$2:$A$11))</f>
      </c>
    </row>
    <row r="26">
      <c r="S26" s="3">
        <f>IF($A26="","",E26*'Factor plan'!$G$2+F26*'Factor plan'!$G$3+G26*'Factor plan'!$G$4+H26*'Factor plan'!$G$5+I26*'Factor plan'!$G$6)</f>
      </c>
      <c r="T26" s="3">
        <f>IF($A26="","",J26*'Factor plan'!$G$7+K26*'Factor plan'!$G$8+L26*'Factor plan'!$G$9+M26*'Factor plan'!$G$10)</f>
      </c>
      <c r="U26" s="3">
        <f>IF($A26="","",N26*'Factor plan'!$G$11+O26*'Factor plan'!$G$12+P26*'Factor plan'!$G$13)</f>
      </c>
      <c r="V26" s="3">
        <f>IF($A26="","",Q26*'Factor plan'!$G$14+R26*'Factor plan'!$G$15)</f>
      </c>
      <c r="W26" s="3">
        <f>IF($A26="","",S26+T26+U26+V26)</f>
      </c>
      <c r="X26">
        <f>IF($A26="","",LOOKUP(W26,Grades!$B$2:$B$11,Grades!$A$2:$A$11))</f>
      </c>
    </row>
    <row r="27">
      <c r="S27" s="3">
        <f>IF($A27="","",E27*'Factor plan'!$G$2+F27*'Factor plan'!$G$3+G27*'Factor plan'!$G$4+H27*'Factor plan'!$G$5+I27*'Factor plan'!$G$6)</f>
      </c>
      <c r="T27" s="3">
        <f>IF($A27="","",J27*'Factor plan'!$G$7+K27*'Factor plan'!$G$8+L27*'Factor plan'!$G$9+M27*'Factor plan'!$G$10)</f>
      </c>
      <c r="U27" s="3">
        <f>IF($A27="","",N27*'Factor plan'!$G$11+O27*'Factor plan'!$G$12+P27*'Factor plan'!$G$13)</f>
      </c>
      <c r="V27" s="3">
        <f>IF($A27="","",Q27*'Factor plan'!$G$14+R27*'Factor plan'!$G$15)</f>
      </c>
      <c r="W27" s="3">
        <f>IF($A27="","",S27+T27+U27+V27)</f>
      </c>
      <c r="X27">
        <f>IF($A27="","",LOOKUP(W27,Grades!$B$2:$B$11,Grades!$A$2:$A$11))</f>
      </c>
    </row>
    <row r="28">
      <c r="S28" s="3">
        <f>IF($A28="","",E28*'Factor plan'!$G$2+F28*'Factor plan'!$G$3+G28*'Factor plan'!$G$4+H28*'Factor plan'!$G$5+I28*'Factor plan'!$G$6)</f>
      </c>
      <c r="T28" s="3">
        <f>IF($A28="","",J28*'Factor plan'!$G$7+K28*'Factor plan'!$G$8+L28*'Factor plan'!$G$9+M28*'Factor plan'!$G$10)</f>
      </c>
      <c r="U28" s="3">
        <f>IF($A28="","",N28*'Factor plan'!$G$11+O28*'Factor plan'!$G$12+P28*'Factor plan'!$G$13)</f>
      </c>
      <c r="V28" s="3">
        <f>IF($A28="","",Q28*'Factor plan'!$G$14+R28*'Factor plan'!$G$15)</f>
      </c>
      <c r="W28" s="3">
        <f>IF($A28="","",S28+T28+U28+V28)</f>
      </c>
      <c r="X28">
        <f>IF($A28="","",LOOKUP(W28,Grades!$B$2:$B$11,Grades!$A$2:$A$11))</f>
      </c>
    </row>
    <row r="29">
      <c r="S29" s="3">
        <f>IF($A29="","",E29*'Factor plan'!$G$2+F29*'Factor plan'!$G$3+G29*'Factor plan'!$G$4+H29*'Factor plan'!$G$5+I29*'Factor plan'!$G$6)</f>
      </c>
      <c r="T29" s="3">
        <f>IF($A29="","",J29*'Factor plan'!$G$7+K29*'Factor plan'!$G$8+L29*'Factor plan'!$G$9+M29*'Factor plan'!$G$10)</f>
      </c>
      <c r="U29" s="3">
        <f>IF($A29="","",N29*'Factor plan'!$G$11+O29*'Factor plan'!$G$12+P29*'Factor plan'!$G$13)</f>
      </c>
      <c r="V29" s="3">
        <f>IF($A29="","",Q29*'Factor plan'!$G$14+R29*'Factor plan'!$G$15)</f>
      </c>
      <c r="W29" s="3">
        <f>IF($A29="","",S29+T29+U29+V29)</f>
      </c>
      <c r="X29">
        <f>IF($A29="","",LOOKUP(W29,Grades!$B$2:$B$11,Grades!$A$2:$A$11))</f>
      </c>
    </row>
    <row r="30">
      <c r="S30" s="3">
        <f>IF($A30="","",E30*'Factor plan'!$G$2+F30*'Factor plan'!$G$3+G30*'Factor plan'!$G$4+H30*'Factor plan'!$G$5+I30*'Factor plan'!$G$6)</f>
      </c>
      <c r="T30" s="3">
        <f>IF($A30="","",J30*'Factor plan'!$G$7+K30*'Factor plan'!$G$8+L30*'Factor plan'!$G$9+M30*'Factor plan'!$G$10)</f>
      </c>
      <c r="U30" s="3">
        <f>IF($A30="","",N30*'Factor plan'!$G$11+O30*'Factor plan'!$G$12+P30*'Factor plan'!$G$13)</f>
      </c>
      <c r="V30" s="3">
        <f>IF($A30="","",Q30*'Factor plan'!$G$14+R30*'Factor plan'!$G$15)</f>
      </c>
      <c r="W30" s="3">
        <f>IF($A30="","",S30+T30+U30+V30)</f>
      </c>
      <c r="X30">
        <f>IF($A30="","",LOOKUP(W30,Grades!$B$2:$B$11,Grades!$A$2:$A$11))</f>
      </c>
    </row>
    <row r="31">
      <c r="S31" s="3">
        <f>IF($A31="","",E31*'Factor plan'!$G$2+F31*'Factor plan'!$G$3+G31*'Factor plan'!$G$4+H31*'Factor plan'!$G$5+I31*'Factor plan'!$G$6)</f>
      </c>
      <c r="T31" s="3">
        <f>IF($A31="","",J31*'Factor plan'!$G$7+K31*'Factor plan'!$G$8+L31*'Factor plan'!$G$9+M31*'Factor plan'!$G$10)</f>
      </c>
      <c r="U31" s="3">
        <f>IF($A31="","",N31*'Factor plan'!$G$11+O31*'Factor plan'!$G$12+P31*'Factor plan'!$G$13)</f>
      </c>
      <c r="V31" s="3">
        <f>IF($A31="","",Q31*'Factor plan'!$G$14+R31*'Factor plan'!$G$15)</f>
      </c>
      <c r="W31" s="3">
        <f>IF($A31="","",S31+T31+U31+V31)</f>
      </c>
      <c r="X31">
        <f>IF($A31="","",LOOKUP(W31,Grades!$B$2:$B$11,Grades!$A$2:$A$11))</f>
      </c>
    </row>
    <row r="32">
      <c r="S32" s="3">
        <f>IF($A32="","",E32*'Factor plan'!$G$2+F32*'Factor plan'!$G$3+G32*'Factor plan'!$G$4+H32*'Factor plan'!$G$5+I32*'Factor plan'!$G$6)</f>
      </c>
      <c r="T32" s="3">
        <f>IF($A32="","",J32*'Factor plan'!$G$7+K32*'Factor plan'!$G$8+L32*'Factor plan'!$G$9+M32*'Factor plan'!$G$10)</f>
      </c>
      <c r="U32" s="3">
        <f>IF($A32="","",N32*'Factor plan'!$G$11+O32*'Factor plan'!$G$12+P32*'Factor plan'!$G$13)</f>
      </c>
      <c r="V32" s="3">
        <f>IF($A32="","",Q32*'Factor plan'!$G$14+R32*'Factor plan'!$G$15)</f>
      </c>
      <c r="W32" s="3">
        <f>IF($A32="","",S32+T32+U32+V32)</f>
      </c>
      <c r="X32">
        <f>IF($A32="","",LOOKUP(W32,Grades!$B$2:$B$11,Grades!$A$2:$A$11))</f>
      </c>
    </row>
    <row r="33">
      <c r="S33" s="3">
        <f>IF($A33="","",E33*'Factor plan'!$G$2+F33*'Factor plan'!$G$3+G33*'Factor plan'!$G$4+H33*'Factor plan'!$G$5+I33*'Factor plan'!$G$6)</f>
      </c>
      <c r="T33" s="3">
        <f>IF($A33="","",J33*'Factor plan'!$G$7+K33*'Factor plan'!$G$8+L33*'Factor plan'!$G$9+M33*'Factor plan'!$G$10)</f>
      </c>
      <c r="U33" s="3">
        <f>IF($A33="","",N33*'Factor plan'!$G$11+O33*'Factor plan'!$G$12+P33*'Factor plan'!$G$13)</f>
      </c>
      <c r="V33" s="3">
        <f>IF($A33="","",Q33*'Factor plan'!$G$14+R33*'Factor plan'!$G$15)</f>
      </c>
      <c r="W33" s="3">
        <f>IF($A33="","",S33+T33+U33+V33)</f>
      </c>
      <c r="X33">
        <f>IF($A33="","",LOOKUP(W33,Grades!$B$2:$B$11,Grades!$A$2:$A$11))</f>
      </c>
    </row>
    <row r="34">
      <c r="S34" s="3">
        <f>IF($A34="","",E34*'Factor plan'!$G$2+F34*'Factor plan'!$G$3+G34*'Factor plan'!$G$4+H34*'Factor plan'!$G$5+I34*'Factor plan'!$G$6)</f>
      </c>
      <c r="T34" s="3">
        <f>IF($A34="","",J34*'Factor plan'!$G$7+K34*'Factor plan'!$G$8+L34*'Factor plan'!$G$9+M34*'Factor plan'!$G$10)</f>
      </c>
      <c r="U34" s="3">
        <f>IF($A34="","",N34*'Factor plan'!$G$11+O34*'Factor plan'!$G$12+P34*'Factor plan'!$G$13)</f>
      </c>
      <c r="V34" s="3">
        <f>IF($A34="","",Q34*'Factor plan'!$G$14+R34*'Factor plan'!$G$15)</f>
      </c>
      <c r="W34" s="3">
        <f>IF($A34="","",S34+T34+U34+V34)</f>
      </c>
      <c r="X34">
        <f>IF($A34="","",LOOKUP(W34,Grades!$B$2:$B$11,Grades!$A$2:$A$11))</f>
      </c>
    </row>
    <row r="35">
      <c r="S35" s="3">
        <f>IF($A35="","",E35*'Factor plan'!$G$2+F35*'Factor plan'!$G$3+G35*'Factor plan'!$G$4+H35*'Factor plan'!$G$5+I35*'Factor plan'!$G$6)</f>
      </c>
      <c r="T35" s="3">
        <f>IF($A35="","",J35*'Factor plan'!$G$7+K35*'Factor plan'!$G$8+L35*'Factor plan'!$G$9+M35*'Factor plan'!$G$10)</f>
      </c>
      <c r="U35" s="3">
        <f>IF($A35="","",N35*'Factor plan'!$G$11+O35*'Factor plan'!$G$12+P35*'Factor plan'!$G$13)</f>
      </c>
      <c r="V35" s="3">
        <f>IF($A35="","",Q35*'Factor plan'!$G$14+R35*'Factor plan'!$G$15)</f>
      </c>
      <c r="W35" s="3">
        <f>IF($A35="","",S35+T35+U35+V35)</f>
      </c>
      <c r="X35">
        <f>IF($A35="","",LOOKUP(W35,Grades!$B$2:$B$11,Grades!$A$2:$A$11))</f>
      </c>
    </row>
    <row r="36">
      <c r="S36" s="3">
        <f>IF($A36="","",E36*'Factor plan'!$G$2+F36*'Factor plan'!$G$3+G36*'Factor plan'!$G$4+H36*'Factor plan'!$G$5+I36*'Factor plan'!$G$6)</f>
      </c>
      <c r="T36" s="3">
        <f>IF($A36="","",J36*'Factor plan'!$G$7+K36*'Factor plan'!$G$8+L36*'Factor plan'!$G$9+M36*'Factor plan'!$G$10)</f>
      </c>
      <c r="U36" s="3">
        <f>IF($A36="","",N36*'Factor plan'!$G$11+O36*'Factor plan'!$G$12+P36*'Factor plan'!$G$13)</f>
      </c>
      <c r="V36" s="3">
        <f>IF($A36="","",Q36*'Factor plan'!$G$14+R36*'Factor plan'!$G$15)</f>
      </c>
      <c r="W36" s="3">
        <f>IF($A36="","",S36+T36+U36+V36)</f>
      </c>
      <c r="X36">
        <f>IF($A36="","",LOOKUP(W36,Grades!$B$2:$B$11,Grades!$A$2:$A$11))</f>
      </c>
    </row>
    <row r="37">
      <c r="S37" s="3">
        <f>IF($A37="","",E37*'Factor plan'!$G$2+F37*'Factor plan'!$G$3+G37*'Factor plan'!$G$4+H37*'Factor plan'!$G$5+I37*'Factor plan'!$G$6)</f>
      </c>
      <c r="T37" s="3">
        <f>IF($A37="","",J37*'Factor plan'!$G$7+K37*'Factor plan'!$G$8+L37*'Factor plan'!$G$9+M37*'Factor plan'!$G$10)</f>
      </c>
      <c r="U37" s="3">
        <f>IF($A37="","",N37*'Factor plan'!$G$11+O37*'Factor plan'!$G$12+P37*'Factor plan'!$G$13)</f>
      </c>
      <c r="V37" s="3">
        <f>IF($A37="","",Q37*'Factor plan'!$G$14+R37*'Factor plan'!$G$15)</f>
      </c>
      <c r="W37" s="3">
        <f>IF($A37="","",S37+T37+U37+V37)</f>
      </c>
      <c r="X37">
        <f>IF($A37="","",LOOKUP(W37,Grades!$B$2:$B$11,Grades!$A$2:$A$11))</f>
      </c>
    </row>
    <row r="38">
      <c r="S38" s="3">
        <f>IF($A38="","",E38*'Factor plan'!$G$2+F38*'Factor plan'!$G$3+G38*'Factor plan'!$G$4+H38*'Factor plan'!$G$5+I38*'Factor plan'!$G$6)</f>
      </c>
      <c r="T38" s="3">
        <f>IF($A38="","",J38*'Factor plan'!$G$7+K38*'Factor plan'!$G$8+L38*'Factor plan'!$G$9+M38*'Factor plan'!$G$10)</f>
      </c>
      <c r="U38" s="3">
        <f>IF($A38="","",N38*'Factor plan'!$G$11+O38*'Factor plan'!$G$12+P38*'Factor plan'!$G$13)</f>
      </c>
      <c r="V38" s="3">
        <f>IF($A38="","",Q38*'Factor plan'!$G$14+R38*'Factor plan'!$G$15)</f>
      </c>
      <c r="W38" s="3">
        <f>IF($A38="","",S38+T38+U38+V38)</f>
      </c>
      <c r="X38">
        <f>IF($A38="","",LOOKUP(W38,Grades!$B$2:$B$11,Grades!$A$2:$A$11))</f>
      </c>
    </row>
    <row r="39">
      <c r="S39" s="3">
        <f>IF($A39="","",E39*'Factor plan'!$G$2+F39*'Factor plan'!$G$3+G39*'Factor plan'!$G$4+H39*'Factor plan'!$G$5+I39*'Factor plan'!$G$6)</f>
      </c>
      <c r="T39" s="3">
        <f>IF($A39="","",J39*'Factor plan'!$G$7+K39*'Factor plan'!$G$8+L39*'Factor plan'!$G$9+M39*'Factor plan'!$G$10)</f>
      </c>
      <c r="U39" s="3">
        <f>IF($A39="","",N39*'Factor plan'!$G$11+O39*'Factor plan'!$G$12+P39*'Factor plan'!$G$13)</f>
      </c>
      <c r="V39" s="3">
        <f>IF($A39="","",Q39*'Factor plan'!$G$14+R39*'Factor plan'!$G$15)</f>
      </c>
      <c r="W39" s="3">
        <f>IF($A39="","",S39+T39+U39+V39)</f>
      </c>
      <c r="X39">
        <f>IF($A39="","",LOOKUP(W39,Grades!$B$2:$B$11,Grades!$A$2:$A$11))</f>
      </c>
    </row>
    <row r="40">
      <c r="S40" s="3">
        <f>IF($A40="","",E40*'Factor plan'!$G$2+F40*'Factor plan'!$G$3+G40*'Factor plan'!$G$4+H40*'Factor plan'!$G$5+I40*'Factor plan'!$G$6)</f>
      </c>
      <c r="T40" s="3">
        <f>IF($A40="","",J40*'Factor plan'!$G$7+K40*'Factor plan'!$G$8+L40*'Factor plan'!$G$9+M40*'Factor plan'!$G$10)</f>
      </c>
      <c r="U40" s="3">
        <f>IF($A40="","",N40*'Factor plan'!$G$11+O40*'Factor plan'!$G$12+P40*'Factor plan'!$G$13)</f>
      </c>
      <c r="V40" s="3">
        <f>IF($A40="","",Q40*'Factor plan'!$G$14+R40*'Factor plan'!$G$15)</f>
      </c>
      <c r="W40" s="3">
        <f>IF($A40="","",S40+T40+U40+V40)</f>
      </c>
      <c r="X40">
        <f>IF($A40="","",LOOKUP(W40,Grades!$B$2:$B$11,Grades!$A$2:$A$11))</f>
      </c>
    </row>
    <row r="41">
      <c r="S41" s="3">
        <f>IF($A41="","",E41*'Factor plan'!$G$2+F41*'Factor plan'!$G$3+G41*'Factor plan'!$G$4+H41*'Factor plan'!$G$5+I41*'Factor plan'!$G$6)</f>
      </c>
      <c r="T41" s="3">
        <f>IF($A41="","",J41*'Factor plan'!$G$7+K41*'Factor plan'!$G$8+L41*'Factor plan'!$G$9+M41*'Factor plan'!$G$10)</f>
      </c>
      <c r="U41" s="3">
        <f>IF($A41="","",N41*'Factor plan'!$G$11+O41*'Factor plan'!$G$12+P41*'Factor plan'!$G$13)</f>
      </c>
      <c r="V41" s="3">
        <f>IF($A41="","",Q41*'Factor plan'!$G$14+R41*'Factor plan'!$G$15)</f>
      </c>
      <c r="W41" s="3">
        <f>IF($A41="","",S41+T41+U41+V41)</f>
      </c>
      <c r="X41">
        <f>IF($A41="","",LOOKUP(W41,Grades!$B$2:$B$11,Grades!$A$2:$A$11))</f>
      </c>
    </row>
    <row r="42">
      <c r="S42" s="3">
        <f>IF($A42="","",E42*'Factor plan'!$G$2+F42*'Factor plan'!$G$3+G42*'Factor plan'!$G$4+H42*'Factor plan'!$G$5+I42*'Factor plan'!$G$6)</f>
      </c>
      <c r="T42" s="3">
        <f>IF($A42="","",J42*'Factor plan'!$G$7+K42*'Factor plan'!$G$8+L42*'Factor plan'!$G$9+M42*'Factor plan'!$G$10)</f>
      </c>
      <c r="U42" s="3">
        <f>IF($A42="","",N42*'Factor plan'!$G$11+O42*'Factor plan'!$G$12+P42*'Factor plan'!$G$13)</f>
      </c>
      <c r="V42" s="3">
        <f>IF($A42="","",Q42*'Factor plan'!$G$14+R42*'Factor plan'!$G$15)</f>
      </c>
      <c r="W42" s="3">
        <f>IF($A42="","",S42+T42+U42+V42)</f>
      </c>
      <c r="X42">
        <f>IF($A42="","",LOOKUP(W42,Grades!$B$2:$B$11,Grades!$A$2:$A$11))</f>
      </c>
    </row>
    <row r="43">
      <c r="S43" s="3">
        <f>IF($A43="","",E43*'Factor plan'!$G$2+F43*'Factor plan'!$G$3+G43*'Factor plan'!$G$4+H43*'Factor plan'!$G$5+I43*'Factor plan'!$G$6)</f>
      </c>
      <c r="T43" s="3">
        <f>IF($A43="","",J43*'Factor plan'!$G$7+K43*'Factor plan'!$G$8+L43*'Factor plan'!$G$9+M43*'Factor plan'!$G$10)</f>
      </c>
      <c r="U43" s="3">
        <f>IF($A43="","",N43*'Factor plan'!$G$11+O43*'Factor plan'!$G$12+P43*'Factor plan'!$G$13)</f>
      </c>
      <c r="V43" s="3">
        <f>IF($A43="","",Q43*'Factor plan'!$G$14+R43*'Factor plan'!$G$15)</f>
      </c>
      <c r="W43" s="3">
        <f>IF($A43="","",S43+T43+U43+V43)</f>
      </c>
      <c r="X43">
        <f>IF($A43="","",LOOKUP(W43,Grades!$B$2:$B$11,Grades!$A$2:$A$11))</f>
      </c>
    </row>
    <row r="44">
      <c r="S44" s="3">
        <f>IF($A44="","",E44*'Factor plan'!$G$2+F44*'Factor plan'!$G$3+G44*'Factor plan'!$G$4+H44*'Factor plan'!$G$5+I44*'Factor plan'!$G$6)</f>
      </c>
      <c r="T44" s="3">
        <f>IF($A44="","",J44*'Factor plan'!$G$7+K44*'Factor plan'!$G$8+L44*'Factor plan'!$G$9+M44*'Factor plan'!$G$10)</f>
      </c>
      <c r="U44" s="3">
        <f>IF($A44="","",N44*'Factor plan'!$G$11+O44*'Factor plan'!$G$12+P44*'Factor plan'!$G$13)</f>
      </c>
      <c r="V44" s="3">
        <f>IF($A44="","",Q44*'Factor plan'!$G$14+R44*'Factor plan'!$G$15)</f>
      </c>
      <c r="W44" s="3">
        <f>IF($A44="","",S44+T44+U44+V44)</f>
      </c>
      <c r="X44">
        <f>IF($A44="","",LOOKUP(W44,Grades!$B$2:$B$11,Grades!$A$2:$A$11))</f>
      </c>
    </row>
    <row r="45">
      <c r="S45" s="3">
        <f>IF($A45="","",E45*'Factor plan'!$G$2+F45*'Factor plan'!$G$3+G45*'Factor plan'!$G$4+H45*'Factor plan'!$G$5+I45*'Factor plan'!$G$6)</f>
      </c>
      <c r="T45" s="3">
        <f>IF($A45="","",J45*'Factor plan'!$G$7+K45*'Factor plan'!$G$8+L45*'Factor plan'!$G$9+M45*'Factor plan'!$G$10)</f>
      </c>
      <c r="U45" s="3">
        <f>IF($A45="","",N45*'Factor plan'!$G$11+O45*'Factor plan'!$G$12+P45*'Factor plan'!$G$13)</f>
      </c>
      <c r="V45" s="3">
        <f>IF($A45="","",Q45*'Factor plan'!$G$14+R45*'Factor plan'!$G$15)</f>
      </c>
      <c r="W45" s="3">
        <f>IF($A45="","",S45+T45+U45+V45)</f>
      </c>
      <c r="X45">
        <f>IF($A45="","",LOOKUP(W45,Grades!$B$2:$B$11,Grades!$A$2:$A$11))</f>
      </c>
    </row>
    <row r="46">
      <c r="S46" s="3">
        <f>IF($A46="","",E46*'Factor plan'!$G$2+F46*'Factor plan'!$G$3+G46*'Factor plan'!$G$4+H46*'Factor plan'!$G$5+I46*'Factor plan'!$G$6)</f>
      </c>
      <c r="T46" s="3">
        <f>IF($A46="","",J46*'Factor plan'!$G$7+K46*'Factor plan'!$G$8+L46*'Factor plan'!$G$9+M46*'Factor plan'!$G$10)</f>
      </c>
      <c r="U46" s="3">
        <f>IF($A46="","",N46*'Factor plan'!$G$11+O46*'Factor plan'!$G$12+P46*'Factor plan'!$G$13)</f>
      </c>
      <c r="V46" s="3">
        <f>IF($A46="","",Q46*'Factor plan'!$G$14+R46*'Factor plan'!$G$15)</f>
      </c>
      <c r="W46" s="3">
        <f>IF($A46="","",S46+T46+U46+V46)</f>
      </c>
      <c r="X46">
        <f>IF($A46="","",LOOKUP(W46,Grades!$B$2:$B$11,Grades!$A$2:$A$11))</f>
      </c>
    </row>
    <row r="47">
      <c r="S47" s="3">
        <f>IF($A47="","",E47*'Factor plan'!$G$2+F47*'Factor plan'!$G$3+G47*'Factor plan'!$G$4+H47*'Factor plan'!$G$5+I47*'Factor plan'!$G$6)</f>
      </c>
      <c r="T47" s="3">
        <f>IF($A47="","",J47*'Factor plan'!$G$7+K47*'Factor plan'!$G$8+L47*'Factor plan'!$G$9+M47*'Factor plan'!$G$10)</f>
      </c>
      <c r="U47" s="3">
        <f>IF($A47="","",N47*'Factor plan'!$G$11+O47*'Factor plan'!$G$12+P47*'Factor plan'!$G$13)</f>
      </c>
      <c r="V47" s="3">
        <f>IF($A47="","",Q47*'Factor plan'!$G$14+R47*'Factor plan'!$G$15)</f>
      </c>
      <c r="W47" s="3">
        <f>IF($A47="","",S47+T47+U47+V47)</f>
      </c>
      <c r="X47">
        <f>IF($A47="","",LOOKUP(W47,Grades!$B$2:$B$11,Grades!$A$2:$A$11))</f>
      </c>
    </row>
    <row r="48">
      <c r="S48" s="3">
        <f>IF($A48="","",E48*'Factor plan'!$G$2+F48*'Factor plan'!$G$3+G48*'Factor plan'!$G$4+H48*'Factor plan'!$G$5+I48*'Factor plan'!$G$6)</f>
      </c>
      <c r="T48" s="3">
        <f>IF($A48="","",J48*'Factor plan'!$G$7+K48*'Factor plan'!$G$8+L48*'Factor plan'!$G$9+M48*'Factor plan'!$G$10)</f>
      </c>
      <c r="U48" s="3">
        <f>IF($A48="","",N48*'Factor plan'!$G$11+O48*'Factor plan'!$G$12+P48*'Factor plan'!$G$13)</f>
      </c>
      <c r="V48" s="3">
        <f>IF($A48="","",Q48*'Factor plan'!$G$14+R48*'Factor plan'!$G$15)</f>
      </c>
      <c r="W48" s="3">
        <f>IF($A48="","",S48+T48+U48+V48)</f>
      </c>
      <c r="X48">
        <f>IF($A48="","",LOOKUP(W48,Grades!$B$2:$B$11,Grades!$A$2:$A$11))</f>
      </c>
    </row>
    <row r="49">
      <c r="S49" s="3">
        <f>IF($A49="","",E49*'Factor plan'!$G$2+F49*'Factor plan'!$G$3+G49*'Factor plan'!$G$4+H49*'Factor plan'!$G$5+I49*'Factor plan'!$G$6)</f>
      </c>
      <c r="T49" s="3">
        <f>IF($A49="","",J49*'Factor plan'!$G$7+K49*'Factor plan'!$G$8+L49*'Factor plan'!$G$9+M49*'Factor plan'!$G$10)</f>
      </c>
      <c r="U49" s="3">
        <f>IF($A49="","",N49*'Factor plan'!$G$11+O49*'Factor plan'!$G$12+P49*'Factor plan'!$G$13)</f>
      </c>
      <c r="V49" s="3">
        <f>IF($A49="","",Q49*'Factor plan'!$G$14+R49*'Factor plan'!$G$15)</f>
      </c>
      <c r="W49" s="3">
        <f>IF($A49="","",S49+T49+U49+V49)</f>
      </c>
      <c r="X49">
        <f>IF($A49="","",LOOKUP(W49,Grades!$B$2:$B$11,Grades!$A$2:$A$11))</f>
      </c>
    </row>
    <row r="50">
      <c r="S50" s="3">
        <f>IF($A50="","",E50*'Factor plan'!$G$2+F50*'Factor plan'!$G$3+G50*'Factor plan'!$G$4+H50*'Factor plan'!$G$5+I50*'Factor plan'!$G$6)</f>
      </c>
      <c r="T50" s="3">
        <f>IF($A50="","",J50*'Factor plan'!$G$7+K50*'Factor plan'!$G$8+L50*'Factor plan'!$G$9+M50*'Factor plan'!$G$10)</f>
      </c>
      <c r="U50" s="3">
        <f>IF($A50="","",N50*'Factor plan'!$G$11+O50*'Factor plan'!$G$12+P50*'Factor plan'!$G$13)</f>
      </c>
      <c r="V50" s="3">
        <f>IF($A50="","",Q50*'Factor plan'!$G$14+R50*'Factor plan'!$G$15)</f>
      </c>
      <c r="W50" s="3">
        <f>IF($A50="","",S50+T50+U50+V50)</f>
      </c>
      <c r="X50">
        <f>IF($A50="","",LOOKUP(W50,Grades!$B$2:$B$11,Grades!$A$2:$A$11))</f>
      </c>
    </row>
    <row r="51">
      <c r="S51" s="3">
        <f>IF($A51="","",E51*'Factor plan'!$G$2+F51*'Factor plan'!$G$3+G51*'Factor plan'!$G$4+H51*'Factor plan'!$G$5+I51*'Factor plan'!$G$6)</f>
      </c>
      <c r="T51" s="3">
        <f>IF($A51="","",J51*'Factor plan'!$G$7+K51*'Factor plan'!$G$8+L51*'Factor plan'!$G$9+M51*'Factor plan'!$G$10)</f>
      </c>
      <c r="U51" s="3">
        <f>IF($A51="","",N51*'Factor plan'!$G$11+O51*'Factor plan'!$G$12+P51*'Factor plan'!$G$13)</f>
      </c>
      <c r="V51" s="3">
        <f>IF($A51="","",Q51*'Factor plan'!$G$14+R51*'Factor plan'!$G$15)</f>
      </c>
      <c r="W51" s="3">
        <f>IF($A51="","",S51+T51+U51+V51)</f>
      </c>
      <c r="X51">
        <f>IF($A51="","",LOOKUP(W51,Grades!$B$2:$B$11,Grades!$A$2:$A$11))</f>
      </c>
    </row>
    <row r="52">
      <c r="S52" s="3">
        <f>IF($A52="","",E52*'Factor plan'!$G$2+F52*'Factor plan'!$G$3+G52*'Factor plan'!$G$4+H52*'Factor plan'!$G$5+I52*'Factor plan'!$G$6)</f>
      </c>
      <c r="T52" s="3">
        <f>IF($A52="","",J52*'Factor plan'!$G$7+K52*'Factor plan'!$G$8+L52*'Factor plan'!$G$9+M52*'Factor plan'!$G$10)</f>
      </c>
      <c r="U52" s="3">
        <f>IF($A52="","",N52*'Factor plan'!$G$11+O52*'Factor plan'!$G$12+P52*'Factor plan'!$G$13)</f>
      </c>
      <c r="V52" s="3">
        <f>IF($A52="","",Q52*'Factor plan'!$G$14+R52*'Factor plan'!$G$15)</f>
      </c>
      <c r="W52" s="3">
        <f>IF($A52="","",S52+T52+U52+V52)</f>
      </c>
      <c r="X52">
        <f>IF($A52="","",LOOKUP(W52,Grades!$B$2:$B$11,Grades!$A$2:$A$11))</f>
      </c>
    </row>
    <row r="53">
      <c r="S53" s="3">
        <f>IF($A53="","",E53*'Factor plan'!$G$2+F53*'Factor plan'!$G$3+G53*'Factor plan'!$G$4+H53*'Factor plan'!$G$5+I53*'Factor plan'!$G$6)</f>
      </c>
      <c r="T53" s="3">
        <f>IF($A53="","",J53*'Factor plan'!$G$7+K53*'Factor plan'!$G$8+L53*'Factor plan'!$G$9+M53*'Factor plan'!$G$10)</f>
      </c>
      <c r="U53" s="3">
        <f>IF($A53="","",N53*'Factor plan'!$G$11+O53*'Factor plan'!$G$12+P53*'Factor plan'!$G$13)</f>
      </c>
      <c r="V53" s="3">
        <f>IF($A53="","",Q53*'Factor plan'!$G$14+R53*'Factor plan'!$G$15)</f>
      </c>
      <c r="W53" s="3">
        <f>IF($A53="","",S53+T53+U53+V53)</f>
      </c>
      <c r="X53">
        <f>IF($A53="","",LOOKUP(W53,Grades!$B$2:$B$11,Grades!$A$2:$A$11))</f>
      </c>
    </row>
    <row r="54">
      <c r="S54" s="3">
        <f>IF($A54="","",E54*'Factor plan'!$G$2+F54*'Factor plan'!$G$3+G54*'Factor plan'!$G$4+H54*'Factor plan'!$G$5+I54*'Factor plan'!$G$6)</f>
      </c>
      <c r="T54" s="3">
        <f>IF($A54="","",J54*'Factor plan'!$G$7+K54*'Factor plan'!$G$8+L54*'Factor plan'!$G$9+M54*'Factor plan'!$G$10)</f>
      </c>
      <c r="U54" s="3">
        <f>IF($A54="","",N54*'Factor plan'!$G$11+O54*'Factor plan'!$G$12+P54*'Factor plan'!$G$13)</f>
      </c>
      <c r="V54" s="3">
        <f>IF($A54="","",Q54*'Factor plan'!$G$14+R54*'Factor plan'!$G$15)</f>
      </c>
      <c r="W54" s="3">
        <f>IF($A54="","",S54+T54+U54+V54)</f>
      </c>
      <c r="X54">
        <f>IF($A54="","",LOOKUP(W54,Grades!$B$2:$B$11,Grades!$A$2:$A$11))</f>
      </c>
    </row>
    <row r="55">
      <c r="S55" s="3">
        <f>IF($A55="","",E55*'Factor plan'!$G$2+F55*'Factor plan'!$G$3+G55*'Factor plan'!$G$4+H55*'Factor plan'!$G$5+I55*'Factor plan'!$G$6)</f>
      </c>
      <c r="T55" s="3">
        <f>IF($A55="","",J55*'Factor plan'!$G$7+K55*'Factor plan'!$G$8+L55*'Factor plan'!$G$9+M55*'Factor plan'!$G$10)</f>
      </c>
      <c r="U55" s="3">
        <f>IF($A55="","",N55*'Factor plan'!$G$11+O55*'Factor plan'!$G$12+P55*'Factor plan'!$G$13)</f>
      </c>
      <c r="V55" s="3">
        <f>IF($A55="","",Q55*'Factor plan'!$G$14+R55*'Factor plan'!$G$15)</f>
      </c>
      <c r="W55" s="3">
        <f>IF($A55="","",S55+T55+U55+V55)</f>
      </c>
      <c r="X55">
        <f>IF($A55="","",LOOKUP(W55,Grades!$B$2:$B$11,Grades!$A$2:$A$11))</f>
      </c>
    </row>
    <row r="56">
      <c r="S56" s="3">
        <f>IF($A56="","",E56*'Factor plan'!$G$2+F56*'Factor plan'!$G$3+G56*'Factor plan'!$G$4+H56*'Factor plan'!$G$5+I56*'Factor plan'!$G$6)</f>
      </c>
      <c r="T56" s="3">
        <f>IF($A56="","",J56*'Factor plan'!$G$7+K56*'Factor plan'!$G$8+L56*'Factor plan'!$G$9+M56*'Factor plan'!$G$10)</f>
      </c>
      <c r="U56" s="3">
        <f>IF($A56="","",N56*'Factor plan'!$G$11+O56*'Factor plan'!$G$12+P56*'Factor plan'!$G$13)</f>
      </c>
      <c r="V56" s="3">
        <f>IF($A56="","",Q56*'Factor plan'!$G$14+R56*'Factor plan'!$G$15)</f>
      </c>
      <c r="W56" s="3">
        <f>IF($A56="","",S56+T56+U56+V56)</f>
      </c>
      <c r="X56">
        <f>IF($A56="","",LOOKUP(W56,Grades!$B$2:$B$11,Grades!$A$2:$A$11))</f>
      </c>
    </row>
    <row r="57">
      <c r="S57" s="3">
        <f>IF($A57="","",E57*'Factor plan'!$G$2+F57*'Factor plan'!$G$3+G57*'Factor plan'!$G$4+H57*'Factor plan'!$G$5+I57*'Factor plan'!$G$6)</f>
      </c>
      <c r="T57" s="3">
        <f>IF($A57="","",J57*'Factor plan'!$G$7+K57*'Factor plan'!$G$8+L57*'Factor plan'!$G$9+M57*'Factor plan'!$G$10)</f>
      </c>
      <c r="U57" s="3">
        <f>IF($A57="","",N57*'Factor plan'!$G$11+O57*'Factor plan'!$G$12+P57*'Factor plan'!$G$13)</f>
      </c>
      <c r="V57" s="3">
        <f>IF($A57="","",Q57*'Factor plan'!$G$14+R57*'Factor plan'!$G$15)</f>
      </c>
      <c r="W57" s="3">
        <f>IF($A57="","",S57+T57+U57+V57)</f>
      </c>
      <c r="X57">
        <f>IF($A57="","",LOOKUP(W57,Grades!$B$2:$B$11,Grades!$A$2:$A$11))</f>
      </c>
    </row>
    <row r="58">
      <c r="S58" s="3">
        <f>IF($A58="","",E58*'Factor plan'!$G$2+F58*'Factor plan'!$G$3+G58*'Factor plan'!$G$4+H58*'Factor plan'!$G$5+I58*'Factor plan'!$G$6)</f>
      </c>
      <c r="T58" s="3">
        <f>IF($A58="","",J58*'Factor plan'!$G$7+K58*'Factor plan'!$G$8+L58*'Factor plan'!$G$9+M58*'Factor plan'!$G$10)</f>
      </c>
      <c r="U58" s="3">
        <f>IF($A58="","",N58*'Factor plan'!$G$11+O58*'Factor plan'!$G$12+P58*'Factor plan'!$G$13)</f>
      </c>
      <c r="V58" s="3">
        <f>IF($A58="","",Q58*'Factor plan'!$G$14+R58*'Factor plan'!$G$15)</f>
      </c>
      <c r="W58" s="3">
        <f>IF($A58="","",S58+T58+U58+V58)</f>
      </c>
      <c r="X58">
        <f>IF($A58="","",LOOKUP(W58,Grades!$B$2:$B$11,Grades!$A$2:$A$11))</f>
      </c>
    </row>
    <row r="59">
      <c r="S59" s="3">
        <f>IF($A59="","",E59*'Factor plan'!$G$2+F59*'Factor plan'!$G$3+G59*'Factor plan'!$G$4+H59*'Factor plan'!$G$5+I59*'Factor plan'!$G$6)</f>
      </c>
      <c r="T59" s="3">
        <f>IF($A59="","",J59*'Factor plan'!$G$7+K59*'Factor plan'!$G$8+L59*'Factor plan'!$G$9+M59*'Factor plan'!$G$10)</f>
      </c>
      <c r="U59" s="3">
        <f>IF($A59="","",N59*'Factor plan'!$G$11+O59*'Factor plan'!$G$12+P59*'Factor plan'!$G$13)</f>
      </c>
      <c r="V59" s="3">
        <f>IF($A59="","",Q59*'Factor plan'!$G$14+R59*'Factor plan'!$G$15)</f>
      </c>
      <c r="W59" s="3">
        <f>IF($A59="","",S59+T59+U59+V59)</f>
      </c>
      <c r="X59">
        <f>IF($A59="","",LOOKUP(W59,Grades!$B$2:$B$11,Grades!$A$2:$A$11))</f>
      </c>
    </row>
    <row r="60">
      <c r="S60" s="3">
        <f>IF($A60="","",E60*'Factor plan'!$G$2+F60*'Factor plan'!$G$3+G60*'Factor plan'!$G$4+H60*'Factor plan'!$G$5+I60*'Factor plan'!$G$6)</f>
      </c>
      <c r="T60" s="3">
        <f>IF($A60="","",J60*'Factor plan'!$G$7+K60*'Factor plan'!$G$8+L60*'Factor plan'!$G$9+M60*'Factor plan'!$G$10)</f>
      </c>
      <c r="U60" s="3">
        <f>IF($A60="","",N60*'Factor plan'!$G$11+O60*'Factor plan'!$G$12+P60*'Factor plan'!$G$13)</f>
      </c>
      <c r="V60" s="3">
        <f>IF($A60="","",Q60*'Factor plan'!$G$14+R60*'Factor plan'!$G$15)</f>
      </c>
      <c r="W60" s="3">
        <f>IF($A60="","",S60+T60+U60+V60)</f>
      </c>
      <c r="X60">
        <f>IF($A60="","",LOOKUP(W60,Grades!$B$2:$B$11,Grades!$A$2:$A$11))</f>
      </c>
    </row>
    <row r="61">
      <c r="S61" s="3">
        <f>IF($A61="","",E61*'Factor plan'!$G$2+F61*'Factor plan'!$G$3+G61*'Factor plan'!$G$4+H61*'Factor plan'!$G$5+I61*'Factor plan'!$G$6)</f>
      </c>
      <c r="T61" s="3">
        <f>IF($A61="","",J61*'Factor plan'!$G$7+K61*'Factor plan'!$G$8+L61*'Factor plan'!$G$9+M61*'Factor plan'!$G$10)</f>
      </c>
      <c r="U61" s="3">
        <f>IF($A61="","",N61*'Factor plan'!$G$11+O61*'Factor plan'!$G$12+P61*'Factor plan'!$G$13)</f>
      </c>
      <c r="V61" s="3">
        <f>IF($A61="","",Q61*'Factor plan'!$G$14+R61*'Factor plan'!$G$15)</f>
      </c>
      <c r="W61" s="3">
        <f>IF($A61="","",S61+T61+U61+V61)</f>
      </c>
      <c r="X61">
        <f>IF($A61="","",LOOKUP(W61,Grades!$B$2:$B$11,Grades!$A$2:$A$11))</f>
      </c>
    </row>
    <row r="62">
      <c r="S62" s="3">
        <f>IF($A62="","",E62*'Factor plan'!$G$2+F62*'Factor plan'!$G$3+G62*'Factor plan'!$G$4+H62*'Factor plan'!$G$5+I62*'Factor plan'!$G$6)</f>
      </c>
      <c r="T62" s="3">
        <f>IF($A62="","",J62*'Factor plan'!$G$7+K62*'Factor plan'!$G$8+L62*'Factor plan'!$G$9+M62*'Factor plan'!$G$10)</f>
      </c>
      <c r="U62" s="3">
        <f>IF($A62="","",N62*'Factor plan'!$G$11+O62*'Factor plan'!$G$12+P62*'Factor plan'!$G$13)</f>
      </c>
      <c r="V62" s="3">
        <f>IF($A62="","",Q62*'Factor plan'!$G$14+R62*'Factor plan'!$G$15)</f>
      </c>
      <c r="W62" s="3">
        <f>IF($A62="","",S62+T62+U62+V62)</f>
      </c>
      <c r="X62">
        <f>IF($A62="","",LOOKUP(W62,Grades!$B$2:$B$11,Grades!$A$2:$A$11))</f>
      </c>
    </row>
    <row r="63">
      <c r="S63" s="3">
        <f>IF($A63="","",E63*'Factor plan'!$G$2+F63*'Factor plan'!$G$3+G63*'Factor plan'!$G$4+H63*'Factor plan'!$G$5+I63*'Factor plan'!$G$6)</f>
      </c>
      <c r="T63" s="3">
        <f>IF($A63="","",J63*'Factor plan'!$G$7+K63*'Factor plan'!$G$8+L63*'Factor plan'!$G$9+M63*'Factor plan'!$G$10)</f>
      </c>
      <c r="U63" s="3">
        <f>IF($A63="","",N63*'Factor plan'!$G$11+O63*'Factor plan'!$G$12+P63*'Factor plan'!$G$13)</f>
      </c>
      <c r="V63" s="3">
        <f>IF($A63="","",Q63*'Factor plan'!$G$14+R63*'Factor plan'!$G$15)</f>
      </c>
      <c r="W63" s="3">
        <f>IF($A63="","",S63+T63+U63+V63)</f>
      </c>
      <c r="X63">
        <f>IF($A63="","",LOOKUP(W63,Grades!$B$2:$B$11,Grades!$A$2:$A$11))</f>
      </c>
    </row>
    <row r="64">
      <c r="S64" s="3">
        <f>IF($A64="","",E64*'Factor plan'!$G$2+F64*'Factor plan'!$G$3+G64*'Factor plan'!$G$4+H64*'Factor plan'!$G$5+I64*'Factor plan'!$G$6)</f>
      </c>
      <c r="T64" s="3">
        <f>IF($A64="","",J64*'Factor plan'!$G$7+K64*'Factor plan'!$G$8+L64*'Factor plan'!$G$9+M64*'Factor plan'!$G$10)</f>
      </c>
      <c r="U64" s="3">
        <f>IF($A64="","",N64*'Factor plan'!$G$11+O64*'Factor plan'!$G$12+P64*'Factor plan'!$G$13)</f>
      </c>
      <c r="V64" s="3">
        <f>IF($A64="","",Q64*'Factor plan'!$G$14+R64*'Factor plan'!$G$15)</f>
      </c>
      <c r="W64" s="3">
        <f>IF($A64="","",S64+T64+U64+V64)</f>
      </c>
      <c r="X64">
        <f>IF($A64="","",LOOKUP(W64,Grades!$B$2:$B$11,Grades!$A$2:$A$11))</f>
      </c>
    </row>
    <row r="65">
      <c r="S65" s="3">
        <f>IF($A65="","",E65*'Factor plan'!$G$2+F65*'Factor plan'!$G$3+G65*'Factor plan'!$G$4+H65*'Factor plan'!$G$5+I65*'Factor plan'!$G$6)</f>
      </c>
      <c r="T65" s="3">
        <f>IF($A65="","",J65*'Factor plan'!$G$7+K65*'Factor plan'!$G$8+L65*'Factor plan'!$G$9+M65*'Factor plan'!$G$10)</f>
      </c>
      <c r="U65" s="3">
        <f>IF($A65="","",N65*'Factor plan'!$G$11+O65*'Factor plan'!$G$12+P65*'Factor plan'!$G$13)</f>
      </c>
      <c r="V65" s="3">
        <f>IF($A65="","",Q65*'Factor plan'!$G$14+R65*'Factor plan'!$G$15)</f>
      </c>
      <c r="W65" s="3">
        <f>IF($A65="","",S65+T65+U65+V65)</f>
      </c>
      <c r="X65">
        <f>IF($A65="","",LOOKUP(W65,Grades!$B$2:$B$11,Grades!$A$2:$A$11))</f>
      </c>
    </row>
    <row r="66">
      <c r="S66" s="3">
        <f>IF($A66="","",E66*'Factor plan'!$G$2+F66*'Factor plan'!$G$3+G66*'Factor plan'!$G$4+H66*'Factor plan'!$G$5+I66*'Factor plan'!$G$6)</f>
      </c>
      <c r="T66" s="3">
        <f>IF($A66="","",J66*'Factor plan'!$G$7+K66*'Factor plan'!$G$8+L66*'Factor plan'!$G$9+M66*'Factor plan'!$G$10)</f>
      </c>
      <c r="U66" s="3">
        <f>IF($A66="","",N66*'Factor plan'!$G$11+O66*'Factor plan'!$G$12+P66*'Factor plan'!$G$13)</f>
      </c>
      <c r="V66" s="3">
        <f>IF($A66="","",Q66*'Factor plan'!$G$14+R66*'Factor plan'!$G$15)</f>
      </c>
      <c r="W66" s="3">
        <f>IF($A66="","",S66+T66+U66+V66)</f>
      </c>
      <c r="X66">
        <f>IF($A66="","",LOOKUP(W66,Grades!$B$2:$B$11,Grades!$A$2:$A$11))</f>
      </c>
    </row>
    <row r="67">
      <c r="S67" s="3">
        <f>IF($A67="","",E67*'Factor plan'!$G$2+F67*'Factor plan'!$G$3+G67*'Factor plan'!$G$4+H67*'Factor plan'!$G$5+I67*'Factor plan'!$G$6)</f>
      </c>
      <c r="T67" s="3">
        <f>IF($A67="","",J67*'Factor plan'!$G$7+K67*'Factor plan'!$G$8+L67*'Factor plan'!$G$9+M67*'Factor plan'!$G$10)</f>
      </c>
      <c r="U67" s="3">
        <f>IF($A67="","",N67*'Factor plan'!$G$11+O67*'Factor plan'!$G$12+P67*'Factor plan'!$G$13)</f>
      </c>
      <c r="V67" s="3">
        <f>IF($A67="","",Q67*'Factor plan'!$G$14+R67*'Factor plan'!$G$15)</f>
      </c>
      <c r="W67" s="3">
        <f>IF($A67="","",S67+T67+U67+V67)</f>
      </c>
      <c r="X67">
        <f>IF($A67="","",LOOKUP(W67,Grades!$B$2:$B$11,Grades!$A$2:$A$11))</f>
      </c>
    </row>
    <row r="68">
      <c r="S68" s="3">
        <f>IF($A68="","",E68*'Factor plan'!$G$2+F68*'Factor plan'!$G$3+G68*'Factor plan'!$G$4+H68*'Factor plan'!$G$5+I68*'Factor plan'!$G$6)</f>
      </c>
      <c r="T68" s="3">
        <f>IF($A68="","",J68*'Factor plan'!$G$7+K68*'Factor plan'!$G$8+L68*'Factor plan'!$G$9+M68*'Factor plan'!$G$10)</f>
      </c>
      <c r="U68" s="3">
        <f>IF($A68="","",N68*'Factor plan'!$G$11+O68*'Factor plan'!$G$12+P68*'Factor plan'!$G$13)</f>
      </c>
      <c r="V68" s="3">
        <f>IF($A68="","",Q68*'Factor plan'!$G$14+R68*'Factor plan'!$G$15)</f>
      </c>
      <c r="W68" s="3">
        <f>IF($A68="","",S68+T68+U68+V68)</f>
      </c>
      <c r="X68">
        <f>IF($A68="","",LOOKUP(W68,Grades!$B$2:$B$11,Grades!$A$2:$A$11))</f>
      </c>
    </row>
    <row r="69">
      <c r="S69" s="3">
        <f>IF($A69="","",E69*'Factor plan'!$G$2+F69*'Factor plan'!$G$3+G69*'Factor plan'!$G$4+H69*'Factor plan'!$G$5+I69*'Factor plan'!$G$6)</f>
      </c>
      <c r="T69" s="3">
        <f>IF($A69="","",J69*'Factor plan'!$G$7+K69*'Factor plan'!$G$8+L69*'Factor plan'!$G$9+M69*'Factor plan'!$G$10)</f>
      </c>
      <c r="U69" s="3">
        <f>IF($A69="","",N69*'Factor plan'!$G$11+O69*'Factor plan'!$G$12+P69*'Factor plan'!$G$13)</f>
      </c>
      <c r="V69" s="3">
        <f>IF($A69="","",Q69*'Factor plan'!$G$14+R69*'Factor plan'!$G$15)</f>
      </c>
      <c r="W69" s="3">
        <f>IF($A69="","",S69+T69+U69+V69)</f>
      </c>
      <c r="X69">
        <f>IF($A69="","",LOOKUP(W69,Grades!$B$2:$B$11,Grades!$A$2:$A$11))</f>
      </c>
    </row>
    <row r="70">
      <c r="S70" s="3">
        <f>IF($A70="","",E70*'Factor plan'!$G$2+F70*'Factor plan'!$G$3+G70*'Factor plan'!$G$4+H70*'Factor plan'!$G$5+I70*'Factor plan'!$G$6)</f>
      </c>
      <c r="T70" s="3">
        <f>IF($A70="","",J70*'Factor plan'!$G$7+K70*'Factor plan'!$G$8+L70*'Factor plan'!$G$9+M70*'Factor plan'!$G$10)</f>
      </c>
      <c r="U70" s="3">
        <f>IF($A70="","",N70*'Factor plan'!$G$11+O70*'Factor plan'!$G$12+P70*'Factor plan'!$G$13)</f>
      </c>
      <c r="V70" s="3">
        <f>IF($A70="","",Q70*'Factor plan'!$G$14+R70*'Factor plan'!$G$15)</f>
      </c>
      <c r="W70" s="3">
        <f>IF($A70="","",S70+T70+U70+V70)</f>
      </c>
      <c r="X70">
        <f>IF($A70="","",LOOKUP(W70,Grades!$B$2:$B$11,Grades!$A$2:$A$11))</f>
      </c>
    </row>
    <row r="71">
      <c r="S71" s="3">
        <f>IF($A71="","",E71*'Factor plan'!$G$2+F71*'Factor plan'!$G$3+G71*'Factor plan'!$G$4+H71*'Factor plan'!$G$5+I71*'Factor plan'!$G$6)</f>
      </c>
      <c r="T71" s="3">
        <f>IF($A71="","",J71*'Factor plan'!$G$7+K71*'Factor plan'!$G$8+L71*'Factor plan'!$G$9+M71*'Factor plan'!$G$10)</f>
      </c>
      <c r="U71" s="3">
        <f>IF($A71="","",N71*'Factor plan'!$G$11+O71*'Factor plan'!$G$12+P71*'Factor plan'!$G$13)</f>
      </c>
      <c r="V71" s="3">
        <f>IF($A71="","",Q71*'Factor plan'!$G$14+R71*'Factor plan'!$G$15)</f>
      </c>
      <c r="W71" s="3">
        <f>IF($A71="","",S71+T71+U71+V71)</f>
      </c>
      <c r="X71">
        <f>IF($A71="","",LOOKUP(W71,Grades!$B$2:$B$11,Grades!$A$2:$A$11))</f>
      </c>
    </row>
    <row r="72">
      <c r="S72" s="3">
        <f>IF($A72="","",E72*'Factor plan'!$G$2+F72*'Factor plan'!$G$3+G72*'Factor plan'!$G$4+H72*'Factor plan'!$G$5+I72*'Factor plan'!$G$6)</f>
      </c>
      <c r="T72" s="3">
        <f>IF($A72="","",J72*'Factor plan'!$G$7+K72*'Factor plan'!$G$8+L72*'Factor plan'!$G$9+M72*'Factor plan'!$G$10)</f>
      </c>
      <c r="U72" s="3">
        <f>IF($A72="","",N72*'Factor plan'!$G$11+O72*'Factor plan'!$G$12+P72*'Factor plan'!$G$13)</f>
      </c>
      <c r="V72" s="3">
        <f>IF($A72="","",Q72*'Factor plan'!$G$14+R72*'Factor plan'!$G$15)</f>
      </c>
      <c r="W72" s="3">
        <f>IF($A72="","",S72+T72+U72+V72)</f>
      </c>
      <c r="X72">
        <f>IF($A72="","",LOOKUP(W72,Grades!$B$2:$B$11,Grades!$A$2:$A$11))</f>
      </c>
    </row>
    <row r="73">
      <c r="S73" s="3">
        <f>IF($A73="","",E73*'Factor plan'!$G$2+F73*'Factor plan'!$G$3+G73*'Factor plan'!$G$4+H73*'Factor plan'!$G$5+I73*'Factor plan'!$G$6)</f>
      </c>
      <c r="T73" s="3">
        <f>IF($A73="","",J73*'Factor plan'!$G$7+K73*'Factor plan'!$G$8+L73*'Factor plan'!$G$9+M73*'Factor plan'!$G$10)</f>
      </c>
      <c r="U73" s="3">
        <f>IF($A73="","",N73*'Factor plan'!$G$11+O73*'Factor plan'!$G$12+P73*'Factor plan'!$G$13)</f>
      </c>
      <c r="V73" s="3">
        <f>IF($A73="","",Q73*'Factor plan'!$G$14+R73*'Factor plan'!$G$15)</f>
      </c>
      <c r="W73" s="3">
        <f>IF($A73="","",S73+T73+U73+V73)</f>
      </c>
      <c r="X73">
        <f>IF($A73="","",LOOKUP(W73,Grades!$B$2:$B$11,Grades!$A$2:$A$11))</f>
      </c>
    </row>
    <row r="74">
      <c r="S74" s="3">
        <f>IF($A74="","",E74*'Factor plan'!$G$2+F74*'Factor plan'!$G$3+G74*'Factor plan'!$G$4+H74*'Factor plan'!$G$5+I74*'Factor plan'!$G$6)</f>
      </c>
      <c r="T74" s="3">
        <f>IF($A74="","",J74*'Factor plan'!$G$7+K74*'Factor plan'!$G$8+L74*'Factor plan'!$G$9+M74*'Factor plan'!$G$10)</f>
      </c>
      <c r="U74" s="3">
        <f>IF($A74="","",N74*'Factor plan'!$G$11+O74*'Factor plan'!$G$12+P74*'Factor plan'!$G$13)</f>
      </c>
      <c r="V74" s="3">
        <f>IF($A74="","",Q74*'Factor plan'!$G$14+R74*'Factor plan'!$G$15)</f>
      </c>
      <c r="W74" s="3">
        <f>IF($A74="","",S74+T74+U74+V74)</f>
      </c>
      <c r="X74">
        <f>IF($A74="","",LOOKUP(W74,Grades!$B$2:$B$11,Grades!$A$2:$A$11))</f>
      </c>
    </row>
    <row r="75">
      <c r="S75" s="3">
        <f>IF($A75="","",E75*'Factor plan'!$G$2+F75*'Factor plan'!$G$3+G75*'Factor plan'!$G$4+H75*'Factor plan'!$G$5+I75*'Factor plan'!$G$6)</f>
      </c>
      <c r="T75" s="3">
        <f>IF($A75="","",J75*'Factor plan'!$G$7+K75*'Factor plan'!$G$8+L75*'Factor plan'!$G$9+M75*'Factor plan'!$G$10)</f>
      </c>
      <c r="U75" s="3">
        <f>IF($A75="","",N75*'Factor plan'!$G$11+O75*'Factor plan'!$G$12+P75*'Factor plan'!$G$13)</f>
      </c>
      <c r="V75" s="3">
        <f>IF($A75="","",Q75*'Factor plan'!$G$14+R75*'Factor plan'!$G$15)</f>
      </c>
      <c r="W75" s="3">
        <f>IF($A75="","",S75+T75+U75+V75)</f>
      </c>
      <c r="X75">
        <f>IF($A75="","",LOOKUP(W75,Grades!$B$2:$B$11,Grades!$A$2:$A$11))</f>
      </c>
    </row>
    <row r="76">
      <c r="S76" s="3">
        <f>IF($A76="","",E76*'Factor plan'!$G$2+F76*'Factor plan'!$G$3+G76*'Factor plan'!$G$4+H76*'Factor plan'!$G$5+I76*'Factor plan'!$G$6)</f>
      </c>
      <c r="T76" s="3">
        <f>IF($A76="","",J76*'Factor plan'!$G$7+K76*'Factor plan'!$G$8+L76*'Factor plan'!$G$9+M76*'Factor plan'!$G$10)</f>
      </c>
      <c r="U76" s="3">
        <f>IF($A76="","",N76*'Factor plan'!$G$11+O76*'Factor plan'!$G$12+P76*'Factor plan'!$G$13)</f>
      </c>
      <c r="V76" s="3">
        <f>IF($A76="","",Q76*'Factor plan'!$G$14+R76*'Factor plan'!$G$15)</f>
      </c>
      <c r="W76" s="3">
        <f>IF($A76="","",S76+T76+U76+V76)</f>
      </c>
      <c r="X76">
        <f>IF($A76="","",LOOKUP(W76,Grades!$B$2:$B$11,Grades!$A$2:$A$11))</f>
      </c>
    </row>
    <row r="77">
      <c r="S77" s="3">
        <f>IF($A77="","",E77*'Factor plan'!$G$2+F77*'Factor plan'!$G$3+G77*'Factor plan'!$G$4+H77*'Factor plan'!$G$5+I77*'Factor plan'!$G$6)</f>
      </c>
      <c r="T77" s="3">
        <f>IF($A77="","",J77*'Factor plan'!$G$7+K77*'Factor plan'!$G$8+L77*'Factor plan'!$G$9+M77*'Factor plan'!$G$10)</f>
      </c>
      <c r="U77" s="3">
        <f>IF($A77="","",N77*'Factor plan'!$G$11+O77*'Factor plan'!$G$12+P77*'Factor plan'!$G$13)</f>
      </c>
      <c r="V77" s="3">
        <f>IF($A77="","",Q77*'Factor plan'!$G$14+R77*'Factor plan'!$G$15)</f>
      </c>
      <c r="W77" s="3">
        <f>IF($A77="","",S77+T77+U77+V77)</f>
      </c>
      <c r="X77">
        <f>IF($A77="","",LOOKUP(W77,Grades!$B$2:$B$11,Grades!$A$2:$A$11))</f>
      </c>
    </row>
    <row r="78">
      <c r="S78" s="3">
        <f>IF($A78="","",E78*'Factor plan'!$G$2+F78*'Factor plan'!$G$3+G78*'Factor plan'!$G$4+H78*'Factor plan'!$G$5+I78*'Factor plan'!$G$6)</f>
      </c>
      <c r="T78" s="3">
        <f>IF($A78="","",J78*'Factor plan'!$G$7+K78*'Factor plan'!$G$8+L78*'Factor plan'!$G$9+M78*'Factor plan'!$G$10)</f>
      </c>
      <c r="U78" s="3">
        <f>IF($A78="","",N78*'Factor plan'!$G$11+O78*'Factor plan'!$G$12+P78*'Factor plan'!$G$13)</f>
      </c>
      <c r="V78" s="3">
        <f>IF($A78="","",Q78*'Factor plan'!$G$14+R78*'Factor plan'!$G$15)</f>
      </c>
      <c r="W78" s="3">
        <f>IF($A78="","",S78+T78+U78+V78)</f>
      </c>
      <c r="X78">
        <f>IF($A78="","",LOOKUP(W78,Grades!$B$2:$B$11,Grades!$A$2:$A$11))</f>
      </c>
    </row>
    <row r="79">
      <c r="S79" s="3">
        <f>IF($A79="","",E79*'Factor plan'!$G$2+F79*'Factor plan'!$G$3+G79*'Factor plan'!$G$4+H79*'Factor plan'!$G$5+I79*'Factor plan'!$G$6)</f>
      </c>
      <c r="T79" s="3">
        <f>IF($A79="","",J79*'Factor plan'!$G$7+K79*'Factor plan'!$G$8+L79*'Factor plan'!$G$9+M79*'Factor plan'!$G$10)</f>
      </c>
      <c r="U79" s="3">
        <f>IF($A79="","",N79*'Factor plan'!$G$11+O79*'Factor plan'!$G$12+P79*'Factor plan'!$G$13)</f>
      </c>
      <c r="V79" s="3">
        <f>IF($A79="","",Q79*'Factor plan'!$G$14+R79*'Factor plan'!$G$15)</f>
      </c>
      <c r="W79" s="3">
        <f>IF($A79="","",S79+T79+U79+V79)</f>
      </c>
      <c r="X79">
        <f>IF($A79="","",LOOKUP(W79,Grades!$B$2:$B$11,Grades!$A$2:$A$11))</f>
      </c>
    </row>
    <row r="80">
      <c r="S80" s="3">
        <f>IF($A80="","",E80*'Factor plan'!$G$2+F80*'Factor plan'!$G$3+G80*'Factor plan'!$G$4+H80*'Factor plan'!$G$5+I80*'Factor plan'!$G$6)</f>
      </c>
      <c r="T80" s="3">
        <f>IF($A80="","",J80*'Factor plan'!$G$7+K80*'Factor plan'!$G$8+L80*'Factor plan'!$G$9+M80*'Factor plan'!$G$10)</f>
      </c>
      <c r="U80" s="3">
        <f>IF($A80="","",N80*'Factor plan'!$G$11+O80*'Factor plan'!$G$12+P80*'Factor plan'!$G$13)</f>
      </c>
      <c r="V80" s="3">
        <f>IF($A80="","",Q80*'Factor plan'!$G$14+R80*'Factor plan'!$G$15)</f>
      </c>
      <c r="W80" s="3">
        <f>IF($A80="","",S80+T80+U80+V80)</f>
      </c>
      <c r="X80">
        <f>IF($A80="","",LOOKUP(W80,Grades!$B$2:$B$11,Grades!$A$2:$A$11))</f>
      </c>
    </row>
    <row r="81">
      <c r="S81" s="3">
        <f>IF($A81="","",E81*'Factor plan'!$G$2+F81*'Factor plan'!$G$3+G81*'Factor plan'!$G$4+H81*'Factor plan'!$G$5+I81*'Factor plan'!$G$6)</f>
      </c>
      <c r="T81" s="3">
        <f>IF($A81="","",J81*'Factor plan'!$G$7+K81*'Factor plan'!$G$8+L81*'Factor plan'!$G$9+M81*'Factor plan'!$G$10)</f>
      </c>
      <c r="U81" s="3">
        <f>IF($A81="","",N81*'Factor plan'!$G$11+O81*'Factor plan'!$G$12+P81*'Factor plan'!$G$13)</f>
      </c>
      <c r="V81" s="3">
        <f>IF($A81="","",Q81*'Factor plan'!$G$14+R81*'Factor plan'!$G$15)</f>
      </c>
      <c r="W81" s="3">
        <f>IF($A81="","",S81+T81+U81+V81)</f>
      </c>
      <c r="X81">
        <f>IF($A81="","",LOOKUP(W81,Grades!$B$2:$B$11,Grades!$A$2:$A$11))</f>
      </c>
    </row>
    <row r="82">
      <c r="S82" s="3">
        <f>IF($A82="","",E82*'Factor plan'!$G$2+F82*'Factor plan'!$G$3+G82*'Factor plan'!$G$4+H82*'Factor plan'!$G$5+I82*'Factor plan'!$G$6)</f>
      </c>
      <c r="T82" s="3">
        <f>IF($A82="","",J82*'Factor plan'!$G$7+K82*'Factor plan'!$G$8+L82*'Factor plan'!$G$9+M82*'Factor plan'!$G$10)</f>
      </c>
      <c r="U82" s="3">
        <f>IF($A82="","",N82*'Factor plan'!$G$11+O82*'Factor plan'!$G$12+P82*'Factor plan'!$G$13)</f>
      </c>
      <c r="V82" s="3">
        <f>IF($A82="","",Q82*'Factor plan'!$G$14+R82*'Factor plan'!$G$15)</f>
      </c>
      <c r="W82" s="3">
        <f>IF($A82="","",S82+T82+U82+V82)</f>
      </c>
      <c r="X82">
        <f>IF($A82="","",LOOKUP(W82,Grades!$B$2:$B$11,Grades!$A$2:$A$11))</f>
      </c>
    </row>
    <row r="83">
      <c r="S83" s="3">
        <f>IF($A83="","",E83*'Factor plan'!$G$2+F83*'Factor plan'!$G$3+G83*'Factor plan'!$G$4+H83*'Factor plan'!$G$5+I83*'Factor plan'!$G$6)</f>
      </c>
      <c r="T83" s="3">
        <f>IF($A83="","",J83*'Factor plan'!$G$7+K83*'Factor plan'!$G$8+L83*'Factor plan'!$G$9+M83*'Factor plan'!$G$10)</f>
      </c>
      <c r="U83" s="3">
        <f>IF($A83="","",N83*'Factor plan'!$G$11+O83*'Factor plan'!$G$12+P83*'Factor plan'!$G$13)</f>
      </c>
      <c r="V83" s="3">
        <f>IF($A83="","",Q83*'Factor plan'!$G$14+R83*'Factor plan'!$G$15)</f>
      </c>
      <c r="W83" s="3">
        <f>IF($A83="","",S83+T83+U83+V83)</f>
      </c>
      <c r="X83">
        <f>IF($A83="","",LOOKUP(W83,Grades!$B$2:$B$11,Grades!$A$2:$A$11))</f>
      </c>
    </row>
    <row r="84">
      <c r="S84" s="3">
        <f>IF($A84="","",E84*'Factor plan'!$G$2+F84*'Factor plan'!$G$3+G84*'Factor plan'!$G$4+H84*'Factor plan'!$G$5+I84*'Factor plan'!$G$6)</f>
      </c>
      <c r="T84" s="3">
        <f>IF($A84="","",J84*'Factor plan'!$G$7+K84*'Factor plan'!$G$8+L84*'Factor plan'!$G$9+M84*'Factor plan'!$G$10)</f>
      </c>
      <c r="U84" s="3">
        <f>IF($A84="","",N84*'Factor plan'!$G$11+O84*'Factor plan'!$G$12+P84*'Factor plan'!$G$13)</f>
      </c>
      <c r="V84" s="3">
        <f>IF($A84="","",Q84*'Factor plan'!$G$14+R84*'Factor plan'!$G$15)</f>
      </c>
      <c r="W84" s="3">
        <f>IF($A84="","",S84+T84+U84+V84)</f>
      </c>
      <c r="X84">
        <f>IF($A84="","",LOOKUP(W84,Grades!$B$2:$B$11,Grades!$A$2:$A$11))</f>
      </c>
    </row>
    <row r="85">
      <c r="S85" s="3">
        <f>IF($A85="","",E85*'Factor plan'!$G$2+F85*'Factor plan'!$G$3+G85*'Factor plan'!$G$4+H85*'Factor plan'!$G$5+I85*'Factor plan'!$G$6)</f>
      </c>
      <c r="T85" s="3">
        <f>IF($A85="","",J85*'Factor plan'!$G$7+K85*'Factor plan'!$G$8+L85*'Factor plan'!$G$9+M85*'Factor plan'!$G$10)</f>
      </c>
      <c r="U85" s="3">
        <f>IF($A85="","",N85*'Factor plan'!$G$11+O85*'Factor plan'!$G$12+P85*'Factor plan'!$G$13)</f>
      </c>
      <c r="V85" s="3">
        <f>IF($A85="","",Q85*'Factor plan'!$G$14+R85*'Factor plan'!$G$15)</f>
      </c>
      <c r="W85" s="3">
        <f>IF($A85="","",S85+T85+U85+V85)</f>
      </c>
      <c r="X85">
        <f>IF($A85="","",LOOKUP(W85,Grades!$B$2:$B$11,Grades!$A$2:$A$11))</f>
      </c>
    </row>
    <row r="86">
      <c r="S86" s="3">
        <f>IF($A86="","",E86*'Factor plan'!$G$2+F86*'Factor plan'!$G$3+G86*'Factor plan'!$G$4+H86*'Factor plan'!$G$5+I86*'Factor plan'!$G$6)</f>
      </c>
      <c r="T86" s="3">
        <f>IF($A86="","",J86*'Factor plan'!$G$7+K86*'Factor plan'!$G$8+L86*'Factor plan'!$G$9+M86*'Factor plan'!$G$10)</f>
      </c>
      <c r="U86" s="3">
        <f>IF($A86="","",N86*'Factor plan'!$G$11+O86*'Factor plan'!$G$12+P86*'Factor plan'!$G$13)</f>
      </c>
      <c r="V86" s="3">
        <f>IF($A86="","",Q86*'Factor plan'!$G$14+R86*'Factor plan'!$G$15)</f>
      </c>
      <c r="W86" s="3">
        <f>IF($A86="","",S86+T86+U86+V86)</f>
      </c>
      <c r="X86">
        <f>IF($A86="","",LOOKUP(W86,Grades!$B$2:$B$11,Grades!$A$2:$A$11))</f>
      </c>
    </row>
    <row r="87">
      <c r="S87" s="3">
        <f>IF($A87="","",E87*'Factor plan'!$G$2+F87*'Factor plan'!$G$3+G87*'Factor plan'!$G$4+H87*'Factor plan'!$G$5+I87*'Factor plan'!$G$6)</f>
      </c>
      <c r="T87" s="3">
        <f>IF($A87="","",J87*'Factor plan'!$G$7+K87*'Factor plan'!$G$8+L87*'Factor plan'!$G$9+M87*'Factor plan'!$G$10)</f>
      </c>
      <c r="U87" s="3">
        <f>IF($A87="","",N87*'Factor plan'!$G$11+O87*'Factor plan'!$G$12+P87*'Factor plan'!$G$13)</f>
      </c>
      <c r="V87" s="3">
        <f>IF($A87="","",Q87*'Factor plan'!$G$14+R87*'Factor plan'!$G$15)</f>
      </c>
      <c r="W87" s="3">
        <f>IF($A87="","",S87+T87+U87+V87)</f>
      </c>
      <c r="X87">
        <f>IF($A87="","",LOOKUP(W87,Grades!$B$2:$B$11,Grades!$A$2:$A$11))</f>
      </c>
    </row>
    <row r="88">
      <c r="S88" s="3">
        <f>IF($A88="","",E88*'Factor plan'!$G$2+F88*'Factor plan'!$G$3+G88*'Factor plan'!$G$4+H88*'Factor plan'!$G$5+I88*'Factor plan'!$G$6)</f>
      </c>
      <c r="T88" s="3">
        <f>IF($A88="","",J88*'Factor plan'!$G$7+K88*'Factor plan'!$G$8+L88*'Factor plan'!$G$9+M88*'Factor plan'!$G$10)</f>
      </c>
      <c r="U88" s="3">
        <f>IF($A88="","",N88*'Factor plan'!$G$11+O88*'Factor plan'!$G$12+P88*'Factor plan'!$G$13)</f>
      </c>
      <c r="V88" s="3">
        <f>IF($A88="","",Q88*'Factor plan'!$G$14+R88*'Factor plan'!$G$15)</f>
      </c>
      <c r="W88" s="3">
        <f>IF($A88="","",S88+T88+U88+V88)</f>
      </c>
      <c r="X88">
        <f>IF($A88="","",LOOKUP(W88,Grades!$B$2:$B$11,Grades!$A$2:$A$11))</f>
      </c>
    </row>
    <row r="89">
      <c r="S89" s="3">
        <f>IF($A89="","",E89*'Factor plan'!$G$2+F89*'Factor plan'!$G$3+G89*'Factor plan'!$G$4+H89*'Factor plan'!$G$5+I89*'Factor plan'!$G$6)</f>
      </c>
      <c r="T89" s="3">
        <f>IF($A89="","",J89*'Factor plan'!$G$7+K89*'Factor plan'!$G$8+L89*'Factor plan'!$G$9+M89*'Factor plan'!$G$10)</f>
      </c>
      <c r="U89" s="3">
        <f>IF($A89="","",N89*'Factor plan'!$G$11+O89*'Factor plan'!$G$12+P89*'Factor plan'!$G$13)</f>
      </c>
      <c r="V89" s="3">
        <f>IF($A89="","",Q89*'Factor plan'!$G$14+R89*'Factor plan'!$G$15)</f>
      </c>
      <c r="W89" s="3">
        <f>IF($A89="","",S89+T89+U89+V89)</f>
      </c>
      <c r="X89">
        <f>IF($A89="","",LOOKUP(W89,Grades!$B$2:$B$11,Grades!$A$2:$A$11))</f>
      </c>
    </row>
    <row r="90">
      <c r="S90" s="3">
        <f>IF($A90="","",E90*'Factor plan'!$G$2+F90*'Factor plan'!$G$3+G90*'Factor plan'!$G$4+H90*'Factor plan'!$G$5+I90*'Factor plan'!$G$6)</f>
      </c>
      <c r="T90" s="3">
        <f>IF($A90="","",J90*'Factor plan'!$G$7+K90*'Factor plan'!$G$8+L90*'Factor plan'!$G$9+M90*'Factor plan'!$G$10)</f>
      </c>
      <c r="U90" s="3">
        <f>IF($A90="","",N90*'Factor plan'!$G$11+O90*'Factor plan'!$G$12+P90*'Factor plan'!$G$13)</f>
      </c>
      <c r="V90" s="3">
        <f>IF($A90="","",Q90*'Factor plan'!$G$14+R90*'Factor plan'!$G$15)</f>
      </c>
      <c r="W90" s="3">
        <f>IF($A90="","",S90+T90+U90+V90)</f>
      </c>
      <c r="X90">
        <f>IF($A90="","",LOOKUP(W90,Grades!$B$2:$B$11,Grades!$A$2:$A$11))</f>
      </c>
    </row>
    <row r="91">
      <c r="S91" s="3">
        <f>IF($A91="","",E91*'Factor plan'!$G$2+F91*'Factor plan'!$G$3+G91*'Factor plan'!$G$4+H91*'Factor plan'!$G$5+I91*'Factor plan'!$G$6)</f>
      </c>
      <c r="T91" s="3">
        <f>IF($A91="","",J91*'Factor plan'!$G$7+K91*'Factor plan'!$G$8+L91*'Factor plan'!$G$9+M91*'Factor plan'!$G$10)</f>
      </c>
      <c r="U91" s="3">
        <f>IF($A91="","",N91*'Factor plan'!$G$11+O91*'Factor plan'!$G$12+P91*'Factor plan'!$G$13)</f>
      </c>
      <c r="V91" s="3">
        <f>IF($A91="","",Q91*'Factor plan'!$G$14+R91*'Factor plan'!$G$15)</f>
      </c>
      <c r="W91" s="3">
        <f>IF($A91="","",S91+T91+U91+V91)</f>
      </c>
      <c r="X91">
        <f>IF($A91="","",LOOKUP(W91,Grades!$B$2:$B$11,Grades!$A$2:$A$11))</f>
      </c>
    </row>
    <row r="92">
      <c r="S92" s="3">
        <f>IF($A92="","",E92*'Factor plan'!$G$2+F92*'Factor plan'!$G$3+G92*'Factor plan'!$G$4+H92*'Factor plan'!$G$5+I92*'Factor plan'!$G$6)</f>
      </c>
      <c r="T92" s="3">
        <f>IF($A92="","",J92*'Factor plan'!$G$7+K92*'Factor plan'!$G$8+L92*'Factor plan'!$G$9+M92*'Factor plan'!$G$10)</f>
      </c>
      <c r="U92" s="3">
        <f>IF($A92="","",N92*'Factor plan'!$G$11+O92*'Factor plan'!$G$12+P92*'Factor plan'!$G$13)</f>
      </c>
      <c r="V92" s="3">
        <f>IF($A92="","",Q92*'Factor plan'!$G$14+R92*'Factor plan'!$G$15)</f>
      </c>
      <c r="W92" s="3">
        <f>IF($A92="","",S92+T92+U92+V92)</f>
      </c>
      <c r="X92">
        <f>IF($A92="","",LOOKUP(W92,Grades!$B$2:$B$11,Grades!$A$2:$A$11))</f>
      </c>
    </row>
    <row r="93">
      <c r="S93" s="3">
        <f>IF($A93="","",E93*'Factor plan'!$G$2+F93*'Factor plan'!$G$3+G93*'Factor plan'!$G$4+H93*'Factor plan'!$G$5+I93*'Factor plan'!$G$6)</f>
      </c>
      <c r="T93" s="3">
        <f>IF($A93="","",J93*'Factor plan'!$G$7+K93*'Factor plan'!$G$8+L93*'Factor plan'!$G$9+M93*'Factor plan'!$G$10)</f>
      </c>
      <c r="U93" s="3">
        <f>IF($A93="","",N93*'Factor plan'!$G$11+O93*'Factor plan'!$G$12+P93*'Factor plan'!$G$13)</f>
      </c>
      <c r="V93" s="3">
        <f>IF($A93="","",Q93*'Factor plan'!$G$14+R93*'Factor plan'!$G$15)</f>
      </c>
      <c r="W93" s="3">
        <f>IF($A93="","",S93+T93+U93+V93)</f>
      </c>
      <c r="X93">
        <f>IF($A93="","",LOOKUP(W93,Grades!$B$2:$B$11,Grades!$A$2:$A$11))</f>
      </c>
    </row>
    <row r="94">
      <c r="S94" s="3">
        <f>IF($A94="","",E94*'Factor plan'!$G$2+F94*'Factor plan'!$G$3+G94*'Factor plan'!$G$4+H94*'Factor plan'!$G$5+I94*'Factor plan'!$G$6)</f>
      </c>
      <c r="T94" s="3">
        <f>IF($A94="","",J94*'Factor plan'!$G$7+K94*'Factor plan'!$G$8+L94*'Factor plan'!$G$9+M94*'Factor plan'!$G$10)</f>
      </c>
      <c r="U94" s="3">
        <f>IF($A94="","",N94*'Factor plan'!$G$11+O94*'Factor plan'!$G$12+P94*'Factor plan'!$G$13)</f>
      </c>
      <c r="V94" s="3">
        <f>IF($A94="","",Q94*'Factor plan'!$G$14+R94*'Factor plan'!$G$15)</f>
      </c>
      <c r="W94" s="3">
        <f>IF($A94="","",S94+T94+U94+V94)</f>
      </c>
      <c r="X94">
        <f>IF($A94="","",LOOKUP(W94,Grades!$B$2:$B$11,Grades!$A$2:$A$11))</f>
      </c>
    </row>
    <row r="95">
      <c r="S95" s="3">
        <f>IF($A95="","",E95*'Factor plan'!$G$2+F95*'Factor plan'!$G$3+G95*'Factor plan'!$G$4+H95*'Factor plan'!$G$5+I95*'Factor plan'!$G$6)</f>
      </c>
      <c r="T95" s="3">
        <f>IF($A95="","",J95*'Factor plan'!$G$7+K95*'Factor plan'!$G$8+L95*'Factor plan'!$G$9+M95*'Factor plan'!$G$10)</f>
      </c>
      <c r="U95" s="3">
        <f>IF($A95="","",N95*'Factor plan'!$G$11+O95*'Factor plan'!$G$12+P95*'Factor plan'!$G$13)</f>
      </c>
      <c r="V95" s="3">
        <f>IF($A95="","",Q95*'Factor plan'!$G$14+R95*'Factor plan'!$G$15)</f>
      </c>
      <c r="W95" s="3">
        <f>IF($A95="","",S95+T95+U95+V95)</f>
      </c>
      <c r="X95">
        <f>IF($A95="","",LOOKUP(W95,Grades!$B$2:$B$11,Grades!$A$2:$A$11))</f>
      </c>
    </row>
    <row r="96">
      <c r="S96" s="3">
        <f>IF($A96="","",E96*'Factor plan'!$G$2+F96*'Factor plan'!$G$3+G96*'Factor plan'!$G$4+H96*'Factor plan'!$G$5+I96*'Factor plan'!$G$6)</f>
      </c>
      <c r="T96" s="3">
        <f>IF($A96="","",J96*'Factor plan'!$G$7+K96*'Factor plan'!$G$8+L96*'Factor plan'!$G$9+M96*'Factor plan'!$G$10)</f>
      </c>
      <c r="U96" s="3">
        <f>IF($A96="","",N96*'Factor plan'!$G$11+O96*'Factor plan'!$G$12+P96*'Factor plan'!$G$13)</f>
      </c>
      <c r="V96" s="3">
        <f>IF($A96="","",Q96*'Factor plan'!$G$14+R96*'Factor plan'!$G$15)</f>
      </c>
      <c r="W96" s="3">
        <f>IF($A96="","",S96+T96+U96+V96)</f>
      </c>
      <c r="X96">
        <f>IF($A96="","",LOOKUP(W96,Grades!$B$2:$B$11,Grades!$A$2:$A$11))</f>
      </c>
    </row>
    <row r="97">
      <c r="S97" s="3">
        <f>IF($A97="","",E97*'Factor plan'!$G$2+F97*'Factor plan'!$G$3+G97*'Factor plan'!$G$4+H97*'Factor plan'!$G$5+I97*'Factor plan'!$G$6)</f>
      </c>
      <c r="T97" s="3">
        <f>IF($A97="","",J97*'Factor plan'!$G$7+K97*'Factor plan'!$G$8+L97*'Factor plan'!$G$9+M97*'Factor plan'!$G$10)</f>
      </c>
      <c r="U97" s="3">
        <f>IF($A97="","",N97*'Factor plan'!$G$11+O97*'Factor plan'!$G$12+P97*'Factor plan'!$G$13)</f>
      </c>
      <c r="V97" s="3">
        <f>IF($A97="","",Q97*'Factor plan'!$G$14+R97*'Factor plan'!$G$15)</f>
      </c>
      <c r="W97" s="3">
        <f>IF($A97="","",S97+T97+U97+V97)</f>
      </c>
      <c r="X97">
        <f>IF($A97="","",LOOKUP(W97,Grades!$B$2:$B$11,Grades!$A$2:$A$11))</f>
      </c>
    </row>
    <row r="98">
      <c r="S98" s="3">
        <f>IF($A98="","",E98*'Factor plan'!$G$2+F98*'Factor plan'!$G$3+G98*'Factor plan'!$G$4+H98*'Factor plan'!$G$5+I98*'Factor plan'!$G$6)</f>
      </c>
      <c r="T98" s="3">
        <f>IF($A98="","",J98*'Factor plan'!$G$7+K98*'Factor plan'!$G$8+L98*'Factor plan'!$G$9+M98*'Factor plan'!$G$10)</f>
      </c>
      <c r="U98" s="3">
        <f>IF($A98="","",N98*'Factor plan'!$G$11+O98*'Factor plan'!$G$12+P98*'Factor plan'!$G$13)</f>
      </c>
      <c r="V98" s="3">
        <f>IF($A98="","",Q98*'Factor plan'!$G$14+R98*'Factor plan'!$G$15)</f>
      </c>
      <c r="W98" s="3">
        <f>IF($A98="","",S98+T98+U98+V98)</f>
      </c>
      <c r="X98">
        <f>IF($A98="","",LOOKUP(W98,Grades!$B$2:$B$11,Grades!$A$2:$A$11))</f>
      </c>
    </row>
    <row r="99">
      <c r="S99" s="3">
        <f>IF($A99="","",E99*'Factor plan'!$G$2+F99*'Factor plan'!$G$3+G99*'Factor plan'!$G$4+H99*'Factor plan'!$G$5+I99*'Factor plan'!$G$6)</f>
      </c>
      <c r="T99" s="3">
        <f>IF($A99="","",J99*'Factor plan'!$G$7+K99*'Factor plan'!$G$8+L99*'Factor plan'!$G$9+M99*'Factor plan'!$G$10)</f>
      </c>
      <c r="U99" s="3">
        <f>IF($A99="","",N99*'Factor plan'!$G$11+O99*'Factor plan'!$G$12+P99*'Factor plan'!$G$13)</f>
      </c>
      <c r="V99" s="3">
        <f>IF($A99="","",Q99*'Factor plan'!$G$14+R99*'Factor plan'!$G$15)</f>
      </c>
      <c r="W99" s="3">
        <f>IF($A99="","",S99+T99+U99+V99)</f>
      </c>
      <c r="X99">
        <f>IF($A99="","",LOOKUP(W99,Grades!$B$2:$B$11,Grades!$A$2:$A$11))</f>
      </c>
    </row>
    <row r="100">
      <c r="S100" s="3">
        <f>IF($A100="","",E100*'Factor plan'!$G$2+F100*'Factor plan'!$G$3+G100*'Factor plan'!$G$4+H100*'Factor plan'!$G$5+I100*'Factor plan'!$G$6)</f>
      </c>
      <c r="T100" s="3">
        <f>IF($A100="","",J100*'Factor plan'!$G$7+K100*'Factor plan'!$G$8+L100*'Factor plan'!$G$9+M100*'Factor plan'!$G$10)</f>
      </c>
      <c r="U100" s="3">
        <f>IF($A100="","",N100*'Factor plan'!$G$11+O100*'Factor plan'!$G$12+P100*'Factor plan'!$G$13)</f>
      </c>
      <c r="V100" s="3">
        <f>IF($A100="","",Q100*'Factor plan'!$G$14+R100*'Factor plan'!$G$15)</f>
      </c>
      <c r="W100" s="3">
        <f>IF($A100="","",S100+T100+U100+V100)</f>
      </c>
      <c r="X100">
        <f>IF($A100="","",LOOKUP(W100,Grades!$B$2:$B$11,Grades!$A$2:$A$11))</f>
      </c>
    </row>
    <row r="101">
      <c r="S101" s="3">
        <f>IF($A101="","",E101*'Factor plan'!$G$2+F101*'Factor plan'!$G$3+G101*'Factor plan'!$G$4+H101*'Factor plan'!$G$5+I101*'Factor plan'!$G$6)</f>
      </c>
      <c r="T101" s="3">
        <f>IF($A101="","",J101*'Factor plan'!$G$7+K101*'Factor plan'!$G$8+L101*'Factor plan'!$G$9+M101*'Factor plan'!$G$10)</f>
      </c>
      <c r="U101" s="3">
        <f>IF($A101="","",N101*'Factor plan'!$G$11+O101*'Factor plan'!$G$12+P101*'Factor plan'!$G$13)</f>
      </c>
      <c r="V101" s="3">
        <f>IF($A101="","",Q101*'Factor plan'!$G$14+R101*'Factor plan'!$G$15)</f>
      </c>
      <c r="W101" s="3">
        <f>IF($A101="","",S101+T101+U101+V101)</f>
      </c>
      <c r="X101">
        <f>IF($A101="","",LOOKUP(W101,Grades!$B$2:$B$11,Grades!$A$2:$A$11))</f>
      </c>
    </row>
    <row r="102">
      <c r="S102" s="3">
        <f>IF($A102="","",E102*'Factor plan'!$G$2+F102*'Factor plan'!$G$3+G102*'Factor plan'!$G$4+H102*'Factor plan'!$G$5+I102*'Factor plan'!$G$6)</f>
      </c>
      <c r="T102" s="3">
        <f>IF($A102="","",J102*'Factor plan'!$G$7+K102*'Factor plan'!$G$8+L102*'Factor plan'!$G$9+M102*'Factor plan'!$G$10)</f>
      </c>
      <c r="U102" s="3">
        <f>IF($A102="","",N102*'Factor plan'!$G$11+O102*'Factor plan'!$G$12+P102*'Factor plan'!$G$13)</f>
      </c>
      <c r="V102" s="3">
        <f>IF($A102="","",Q102*'Factor plan'!$G$14+R102*'Factor plan'!$G$15)</f>
      </c>
      <c r="W102" s="3">
        <f>IF($A102="","",S102+T102+U102+V102)</f>
      </c>
      <c r="X102">
        <f>IF($A102="","",LOOKUP(W102,Grades!$B$2:$B$11,Grades!$A$2:$A$11))</f>
      </c>
    </row>
    <row r="103">
      <c r="S103" s="3">
        <f>IF($A103="","",E103*'Factor plan'!$G$2+F103*'Factor plan'!$G$3+G103*'Factor plan'!$G$4+H103*'Factor plan'!$G$5+I103*'Factor plan'!$G$6)</f>
      </c>
      <c r="T103" s="3">
        <f>IF($A103="","",J103*'Factor plan'!$G$7+K103*'Factor plan'!$G$8+L103*'Factor plan'!$G$9+M103*'Factor plan'!$G$10)</f>
      </c>
      <c r="U103" s="3">
        <f>IF($A103="","",N103*'Factor plan'!$G$11+O103*'Factor plan'!$G$12+P103*'Factor plan'!$G$13)</f>
      </c>
      <c r="V103" s="3">
        <f>IF($A103="","",Q103*'Factor plan'!$G$14+R103*'Factor plan'!$G$15)</f>
      </c>
      <c r="W103" s="3">
        <f>IF($A103="","",S103+T103+U103+V103)</f>
      </c>
      <c r="X103">
        <f>IF($A103="","",LOOKUP(W103,Grades!$B$2:$B$11,Grades!$A$2:$A$11))</f>
      </c>
    </row>
  </sheetData>
  <dataValidations count="3">
    <dataValidation type="whole" allowBlank="1" showErrorMessage="1" errorTitle="Headcount" error="Enter a whole number of people." sqref="C2:D103">
      <formula1>0</formula1>
      <formula2>1000000</formula2>
    </dataValidation>
    <dataValidation type="whole" allowBlank="1" showErrorMessage="1" errorTitle="Knowledge" error="Knowledge takes a level from 0 to 8." sqref="E2:E103">
      <formula1>0</formula1>
      <formula2>8</formula2>
    </dataValidation>
    <dataValidation type="whole" allowBlank="1" showErrorMessage="1" errorTitle="Level" error="Enter a level from 0 to 5. The Levels sheet describes each one." sqref="F2:R103">
      <formula1>0</formula1>
      <formula2>5</formula2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44" customWidth="1"/>
    <col min="3" max="3" width="20" customWidth="1"/>
    <col min="4" max="4" width="11" customWidth="1"/>
    <col min="5" max="5" width="9" customWidth="1"/>
    <col min="6" max="6" width="10" customWidth="1"/>
    <col min="7" max="7" width="15" customWidth="1"/>
    <col min="8" max="8" width="90" customWidth="1"/>
  </cols>
  <sheetData>
    <row r="1">
      <c r="A1" t="inlineStr" s="1">
        <is>
          <t xml:space="preserve">id</t>
        </is>
      </c>
      <c r="B1" t="inlineStr" s="1">
        <is>
          <t xml:space="preserve">Subfactor</t>
        </is>
      </c>
      <c r="C1" t="inlineStr" s="1">
        <is>
          <t xml:space="preserve">Factor</t>
        </is>
      </c>
      <c r="D1" t="inlineStr" s="1">
        <is>
          <t xml:space="preserve">Weight (%)</t>
        </is>
      </c>
      <c r="E1" t="inlineStr" s="1">
        <is>
          <t xml:space="preserve">Points</t>
        </is>
      </c>
      <c r="F1" t="inlineStr" s="1">
        <is>
          <t xml:space="preserve">Top level</t>
        </is>
      </c>
      <c r="G1" t="inlineStr" s="1">
        <is>
          <t xml:space="preserve">Points per level</t>
        </is>
      </c>
      <c r="H1" t="inlineStr" s="1">
        <is>
          <t xml:space="preserve">What it covers</t>
        </is>
      </c>
    </row>
    <row r="2">
      <c r="A2" t="inlineStr">
        <is>
          <t xml:space="preserve">knowledge</t>
        </is>
      </c>
      <c r="B2" t="inlineStr">
        <is>
          <t xml:space="preserve">Knowledge</t>
        </is>
      </c>
      <c r="C2" t="inlineStr">
        <is>
          <t xml:space="preserve">Skills</t>
        </is>
      </c>
      <c r="D2">
        <v>12</v>
      </c>
      <c r="E2" s="3">
        <f>1200*D2/100</f>
      </c>
      <c r="F2">
        <v>8</v>
      </c>
      <c r="G2" s="3">
        <f>E2/F2</f>
      </c>
      <c r="H2" t="inlineStr" s="2">
        <is>
          <t xml:space="preserve">The experience, education, training and basic skills the job requires, however they were learned.</t>
        </is>
      </c>
    </row>
    <row r="3">
      <c r="A3" t="inlineStr">
        <is>
          <t xml:space="preserve">communication</t>
        </is>
      </c>
      <c r="B3" t="inlineStr">
        <is>
          <t xml:space="preserve">Interpersonal and communication skills</t>
        </is>
      </c>
      <c r="C3" t="inlineStr">
        <is>
          <t xml:space="preserve">Skills</t>
        </is>
      </c>
      <c r="D3">
        <v>8</v>
      </c>
      <c r="E3" s="3">
        <f>1200*D3/100</f>
      </c>
      <c r="F3">
        <v>5</v>
      </c>
      <c r="G3" s="3">
        <f>E3/F3</f>
      </c>
      <c r="H3" t="inlineStr" s="2">
        <is>
          <t xml:space="preserve">Dealing with people inside and outside the organisation: informing, instructing, listening, persuading, negotiating and supporting, face to face, in writing or by phone.</t>
        </is>
      </c>
    </row>
    <row r="4">
      <c r="A4" t="inlineStr">
        <is>
          <t xml:space="preserve">problem_solving</t>
        </is>
      </c>
      <c r="B4" t="inlineStr">
        <is>
          <t xml:space="preserve">Problem-solving skills</t>
        </is>
      </c>
      <c r="C4" t="inlineStr">
        <is>
          <t xml:space="preserve">Skills</t>
        </is>
      </c>
      <c r="D4">
        <v>8</v>
      </c>
      <c r="E4" s="3">
        <f>1200*D4/100</f>
      </c>
      <c r="F4">
        <v>5</v>
      </c>
      <c r="G4" s="3">
        <f>E4/F4</f>
      </c>
      <c r="H4" t="inlineStr" s="2">
        <is>
          <t xml:space="preserve">The judgement needed to find options and choose the right action: how complex and unpredictable the problems are, and how far the holder must work out solutions alone.</t>
        </is>
      </c>
    </row>
    <row r="5">
      <c r="A5" t="inlineStr">
        <is>
          <t xml:space="preserve">planning</t>
        </is>
      </c>
      <c r="B5" t="inlineStr">
        <is>
          <t xml:space="preserve">Planning and organisational skills</t>
        </is>
      </c>
      <c r="C5" t="inlineStr">
        <is>
          <t xml:space="preserve">Skills</t>
        </is>
      </c>
      <c r="D5">
        <v>6</v>
      </c>
      <c r="E5" s="3">
        <f>1200*D5/100</f>
      </c>
      <c r="F5">
        <v>5</v>
      </c>
      <c r="G5" s="3">
        <f>E5/F5</f>
      </c>
      <c r="H5" t="inlineStr" s="2">
        <is>
          <t xml:space="preserve">Planning and organising work: time, resources, priorities and several tasks or projects at once, from daily scheduling to long-term plans.</t>
        </is>
      </c>
    </row>
    <row r="6">
      <c r="A6" t="inlineStr">
        <is>
          <t xml:space="preserve">physical_skills</t>
        </is>
      </c>
      <c r="B6" t="inlineStr">
        <is>
          <t xml:space="preserve">Physical skills</t>
        </is>
      </c>
      <c r="C6" t="inlineStr">
        <is>
          <t xml:space="preserve">Skills</t>
        </is>
      </c>
      <c r="D6">
        <v>6</v>
      </c>
      <c r="E6" s="3">
        <f>1200*D6/100</f>
      </c>
      <c r="F6">
        <v>5</v>
      </c>
      <c r="G6" s="3">
        <f>E6/F6</f>
      </c>
      <c r="H6" t="inlineStr" s="2">
        <is>
          <t xml:space="preserve">Manual dexterity, coordination and sensory skills, and the precision and speed they need, for example on a keyboard, behind the wheel or with fine tools.</t>
        </is>
      </c>
    </row>
    <row r="7">
      <c r="A7" t="inlineStr">
        <is>
          <t xml:space="preserve">people</t>
        </is>
      </c>
      <c r="B7" t="inlineStr">
        <is>
          <t xml:space="preserve">People</t>
        </is>
      </c>
      <c r="C7" t="inlineStr">
        <is>
          <t xml:space="preserve">Responsibility</t>
        </is>
      </c>
      <c r="D7">
        <v>12</v>
      </c>
      <c r="E7" s="3">
        <f>1200*D7/100</f>
      </c>
      <c r="F7">
        <v>5</v>
      </c>
      <c r="G7" s="3">
        <f>E7/F7</f>
      </c>
      <c r="H7" t="inlineStr" s="2">
        <is>
          <t xml:space="preserve">Responsibility for other people: managing, guiding, training and evaluating staff, and the care, safety and well-being of patients, children, clients or colleagues.</t>
        </is>
      </c>
    </row>
    <row r="8">
      <c r="A8" t="inlineStr">
        <is>
          <t xml:space="preserve">goods_equipment</t>
        </is>
      </c>
      <c r="B8" t="inlineStr">
        <is>
          <t xml:space="preserve">Goods and equipment</t>
        </is>
      </c>
      <c r="C8" t="inlineStr">
        <is>
          <t xml:space="preserve">Responsibility</t>
        </is>
      </c>
      <c r="D8">
        <v>7</v>
      </c>
      <c r="E8" s="3">
        <f>1200*D8/100</f>
      </c>
      <c r="F8">
        <v>5</v>
      </c>
      <c r="G8" s="3">
        <f>E8/F8</f>
      </c>
      <c r="H8" t="inlineStr" s="2">
        <is>
          <t xml:space="preserve">Responsibility for material resources: tools, supplies, stock, vehicles, machinery and buildings, from daily care and safe use to buying, upkeep and disposal.</t>
        </is>
      </c>
    </row>
    <row r="9">
      <c r="A9" t="inlineStr">
        <is>
          <t xml:space="preserve">information</t>
        </is>
      </c>
      <c r="B9" t="inlineStr">
        <is>
          <t xml:space="preserve">Information</t>
        </is>
      </c>
      <c r="C9" t="inlineStr">
        <is>
          <t xml:space="preserve">Responsibility</t>
        </is>
      </c>
      <c r="D9">
        <v>8</v>
      </c>
      <c r="E9" s="3">
        <f>1200*D9/100</f>
      </c>
      <c r="F9">
        <v>5</v>
      </c>
      <c r="G9" s="3">
        <f>E9/F9</f>
      </c>
      <c r="H9" t="inlineStr" s="2">
        <is>
          <t xml:space="preserve">Responsibility for collecting, keeping, interpreting and protecting information, on paper or in systems. Financial information belongs under financial resources.</t>
        </is>
      </c>
    </row>
    <row r="10">
      <c r="A10" t="inlineStr">
        <is>
          <t xml:space="preserve">financial</t>
        </is>
      </c>
      <c r="B10" t="inlineStr">
        <is>
          <t xml:space="preserve">Financial resources</t>
        </is>
      </c>
      <c r="C10" t="inlineStr">
        <is>
          <t xml:space="preserve">Responsibility</t>
        </is>
      </c>
      <c r="D10">
        <v>8</v>
      </c>
      <c r="E10" s="3">
        <f>1200*D10/100</f>
      </c>
      <c r="F10">
        <v>5</v>
      </c>
      <c r="G10" s="3">
        <f>E10/F10</f>
      </c>
      <c r="H10" t="inlineStr" s="2">
        <is>
          <t xml:space="preserve">Accountability for money: handling cash and payments, budgets, spending, financial records and reporting, fundraising and financial planning.</t>
        </is>
      </c>
    </row>
    <row r="11">
      <c r="A11" t="inlineStr">
        <is>
          <t xml:space="preserve">mental_effort</t>
        </is>
      </c>
      <c r="B11" t="inlineStr">
        <is>
          <t xml:space="preserve">Mental effort</t>
        </is>
      </c>
      <c r="C11" t="inlineStr">
        <is>
          <t xml:space="preserve">Effort</t>
        </is>
      </c>
      <c r="D11">
        <v>5</v>
      </c>
      <c r="E11" s="3">
        <f>1200*D11/100</f>
      </c>
      <c r="F11">
        <v>5</v>
      </c>
      <c r="G11" s="3">
        <f>E11/F11</f>
      </c>
      <c r="H11" t="inlineStr" s="2">
        <is>
          <t xml:space="preserve">How long and how intensely the job requires concentration, attention and alertness: thinking, watching, listening, interpreting.</t>
        </is>
      </c>
    </row>
    <row r="12">
      <c r="A12" t="inlineStr">
        <is>
          <t xml:space="preserve">emotional_effort</t>
        </is>
      </c>
      <c r="B12" t="inlineStr">
        <is>
          <t xml:space="preserve">Psychosocial and emotional effort</t>
        </is>
      </c>
      <c r="C12" t="inlineStr">
        <is>
          <t xml:space="preserve">Effort</t>
        </is>
      </c>
      <c r="D12">
        <v>6</v>
      </c>
      <c r="E12" s="3">
        <f>1200*D12/100</f>
      </c>
      <c r="F12">
        <v>5</v>
      </c>
      <c r="G12" s="3">
        <f>E12/F12</f>
      </c>
      <c r="H12" t="inlineStr" s="2">
        <is>
          <t xml:space="preserve">The emotional energy the job demands: staying composed under pressure, supporting people in distress, handling conflict and difficult behaviour.</t>
        </is>
      </c>
    </row>
    <row r="13">
      <c r="A13" t="inlineStr">
        <is>
          <t xml:space="preserve">physical_effort</t>
        </is>
      </c>
      <c r="B13" t="inlineStr">
        <is>
          <t xml:space="preserve">Physical effort</t>
        </is>
      </c>
      <c r="C13" t="inlineStr">
        <is>
          <t xml:space="preserve">Effort</t>
        </is>
      </c>
      <c r="D13">
        <v>4</v>
      </c>
      <c r="E13" s="3">
        <f>1200*D13/100</f>
      </c>
      <c r="F13">
        <v>5</v>
      </c>
      <c r="G13" s="3">
        <f>E13/F13</f>
      </c>
      <c r="H13" t="inlineStr" s="2">
        <is>
          <t xml:space="preserve">How long and how intensely the job strains the body: lifting, carrying, standing, walking, repetitive movements, awkward positions.</t>
        </is>
      </c>
    </row>
    <row r="14">
      <c r="A14" t="inlineStr">
        <is>
          <t xml:space="preserve">environment</t>
        </is>
      </c>
      <c r="B14" t="inlineStr">
        <is>
          <t xml:space="preserve">Environment (physical, psychological or emotional)</t>
        </is>
      </c>
      <c r="C14" t="inlineStr">
        <is>
          <t xml:space="preserve">Working conditions</t>
        </is>
      </c>
      <c r="D14">
        <v>7</v>
      </c>
      <c r="E14" s="3">
        <f>1200*D14/100</f>
      </c>
      <c r="F14">
        <v>5</v>
      </c>
      <c r="G14" s="3">
        <f>E14/F14</f>
      </c>
      <c r="H14" t="inlineStr" s="2">
        <is>
          <t xml:space="preserve">Hazards and strain in the setting of the work: chemicals, machinery, noise, heat, infection, and psychosocial risks such as isolation, aggression, harassment and stress.</t>
        </is>
      </c>
    </row>
    <row r="15">
      <c r="A15" t="inlineStr">
        <is>
          <t xml:space="preserve">organisational</t>
        </is>
      </c>
      <c r="B15" t="inlineStr">
        <is>
          <t xml:space="preserve">Organisational environment</t>
        </is>
      </c>
      <c r="C15" t="inlineStr">
        <is>
          <t xml:space="preserve">Working conditions</t>
        </is>
      </c>
      <c r="D15">
        <v>3</v>
      </c>
      <c r="E15" s="3">
        <f>1200*D15/100</f>
      </c>
      <c r="F15">
        <v>5</v>
      </c>
      <c r="G15" s="3">
        <f>E15/F15</f>
      </c>
      <c r="H15" t="inlineStr" s="2">
        <is>
          <t xml:space="preserve">The demands of the working pattern: night and shift work, irregular hours, weekends and holidays, being reachable after hours, and travel between sites or to clients.</t>
        </is>
      </c>
    </row>
    <row r="16">
      <c r="B16" t="inlineStr">
        <is>
          <t xml:space="preserve">Total</t>
        </is>
      </c>
      <c r="D16">
        <f>SUM(D2:D15)</f>
      </c>
      <c r="E16" s="3">
        <f>SUM(E2:E15)</f>
      </c>
      <c r="H16" t="inlineStr">
        <is>
          <t xml:space="preserve">The weights must add up to 100, so that a role scores at most 1,200 points. The defaults are those of the EU-wide guidelines (European Commission and EIGE, 2026), which call them illustrative.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4" customWidth="1"/>
    <col min="2" max="2" width="7" customWidth="1"/>
    <col min="3" max="3" width="110" customWidth="1"/>
  </cols>
  <sheetData>
    <row r="1">
      <c r="A1" t="inlineStr" s="1">
        <is>
          <t xml:space="preserve">Subfactor</t>
        </is>
      </c>
      <c r="B1" t="inlineStr" s="1">
        <is>
          <t xml:space="preserve">Level</t>
        </is>
      </c>
      <c r="C1" t="inlineStr" s="1">
        <is>
          <t xml:space="preserve">Description</t>
        </is>
      </c>
    </row>
    <row r="2">
      <c r="A2" t="inlineStr">
        <is>
          <t xml:space="preserve">Knowledge</t>
        </is>
      </c>
      <c r="B2">
        <v>0</v>
      </c>
      <c r="C2" t="inlineStr" s="2">
        <is>
          <t xml:space="preserve">Does not apply.</t>
        </is>
      </c>
    </row>
    <row r="3">
      <c r="A3" t="inlineStr">
        <is>
          <t xml:space="preserve">Knowledge</t>
        </is>
      </c>
      <c r="B3">
        <v>1</v>
      </c>
      <c r="C3" t="inlineStr" s="2">
        <is>
          <t xml:space="preserve">Basic general knowledge to carry out simple tasks.</t>
        </is>
      </c>
    </row>
    <row r="4">
      <c r="A4" t="inlineStr">
        <is>
          <t xml:space="preserve">Knowledge</t>
        </is>
      </c>
      <c r="B4">
        <v>2</v>
      </c>
      <c r="C4" t="inlineStr" s="2">
        <is>
          <t xml:space="preserve">Basic factual knowledge of a field of work: simple thinking and practical knowledge to complete tasks and solve routine problems with basic rules and tools.</t>
        </is>
      </c>
    </row>
    <row r="5">
      <c r="A5" t="inlineStr">
        <is>
          <t xml:space="preserve">Knowledge</t>
        </is>
      </c>
      <c r="B5">
        <v>3</v>
      </c>
      <c r="C5" t="inlineStr" s="2">
        <is>
          <t xml:space="preserve">Knowledge of facts, principles and general ideas in a job area: choosing and using basic methods, tools, materials and information.</t>
        </is>
      </c>
    </row>
    <row r="6">
      <c r="A6" t="inlineStr">
        <is>
          <t xml:space="preserve">Knowledge</t>
        </is>
      </c>
      <c r="B6">
        <v>4</v>
      </c>
      <c r="C6" t="inlineStr" s="2">
        <is>
          <t xml:space="preserve">Factual and theoretical knowledge in broad contexts within a field of work, to find solutions to specific problems.</t>
        </is>
      </c>
    </row>
    <row r="7">
      <c r="A7" t="inlineStr">
        <is>
          <t xml:space="preserve">Knowledge</t>
        </is>
      </c>
      <c r="B7">
        <v>5</v>
      </c>
      <c r="C7" t="inlineStr" s="2">
        <is>
          <t xml:space="preserve">Specialised and theoretical knowledge within a field and an awareness of its limits, to develop creative solutions to abstract problems.</t>
        </is>
      </c>
    </row>
    <row r="8">
      <c r="A8" t="inlineStr">
        <is>
          <t xml:space="preserve">Knowledge</t>
        </is>
      </c>
      <c r="B8">
        <v>6</v>
      </c>
      <c r="C8" t="inlineStr" s="2">
        <is>
          <t xml:space="preserve">Advanced knowledge with a deep understanding of theories and principles, to solve complex and unexpected problems in a specialised area.</t>
        </is>
      </c>
    </row>
    <row r="9">
      <c r="A9" t="inlineStr">
        <is>
          <t xml:space="preserve">Knowledge</t>
        </is>
      </c>
      <c r="B9">
        <v>7</v>
      </c>
      <c r="C9" t="inlineStr" s="2">
        <is>
          <t xml:space="preserve">Very specialised knowledge including the newest ideas in the field, combining knowledge from different areas for research and innovation.</t>
        </is>
      </c>
    </row>
    <row r="10">
      <c r="A10" t="inlineStr">
        <is>
          <t xml:space="preserve">Knowledge</t>
        </is>
      </c>
      <c r="B10">
        <v>8</v>
      </c>
      <c r="C10" t="inlineStr" s="2">
        <is>
          <t xml:space="preserve">Knowledge at the most advanced level of a field and where fields overlap, to solve critical research and innovation problems and change professional practice.</t>
        </is>
      </c>
    </row>
    <row r="11">
      <c r="A11" t="inlineStr">
        <is>
          <t xml:space="preserve">Interpersonal and communication skills</t>
        </is>
      </c>
      <c r="B11">
        <v>0</v>
      </c>
      <c r="C11" t="inlineStr" s="2">
        <is>
          <t xml:space="preserve">Not applicable.</t>
        </is>
      </c>
    </row>
    <row r="12">
      <c r="A12" t="inlineStr">
        <is>
          <t xml:space="preserve">Interpersonal and communication skills</t>
        </is>
      </c>
      <c r="B12">
        <v>1</v>
      </c>
      <c r="C12" t="inlineStr" s="2">
        <is>
          <t xml:space="preserve">Basic: share simple information clearly, with courtesy and respect in simple interactions.</t>
        </is>
      </c>
    </row>
    <row r="13">
      <c r="A13" t="inlineStr">
        <is>
          <t xml:space="preserve">Interpersonal and communication skills</t>
        </is>
      </c>
      <c r="B13">
        <v>2</v>
      </c>
      <c r="C13" t="inlineStr" s="2">
        <is>
          <t xml:space="preserve">Standard: communicate with colleagues or customers in structured settings, with tact, empathy and basic relationship building.</t>
        </is>
      </c>
    </row>
    <row r="14">
      <c r="A14" t="inlineStr">
        <is>
          <t xml:space="preserve">Interpersonal and communication skills</t>
        </is>
      </c>
      <c r="B14">
        <v>3</v>
      </c>
      <c r="C14" t="inlineStr" s="2">
        <is>
          <t xml:space="preserve">Effective: adapt communication to different audiences and build trust, cooperation and good working relationships.</t>
        </is>
      </c>
    </row>
    <row r="15">
      <c r="A15" t="inlineStr">
        <is>
          <t xml:space="preserve">Interpersonal and communication skills</t>
        </is>
      </c>
      <c r="B15">
        <v>4</v>
      </c>
      <c r="C15" t="inlineStr" s="2">
        <is>
          <t xml:space="preserve">Advanced: manage complex interactions, mediate conflicts between people and support group collaboration.</t>
        </is>
      </c>
    </row>
    <row r="16">
      <c r="A16" t="inlineStr">
        <is>
          <t xml:space="preserve">Interpersonal and communication skills</t>
        </is>
      </c>
      <c r="B16">
        <v>5</v>
      </c>
      <c r="C16" t="inlineStr" s="2">
        <is>
          <t xml:space="preserve">Strong: lead communication strategies, influence decisions and build inclusive, high-trust environments.</t>
        </is>
      </c>
    </row>
    <row r="17">
      <c r="A17" t="inlineStr">
        <is>
          <t xml:space="preserve">Problem-solving skills</t>
        </is>
      </c>
      <c r="B17">
        <v>0</v>
      </c>
      <c r="C17" t="inlineStr" s="2">
        <is>
          <t xml:space="preserve">Not applicable: routine tasks with no need for independent judgement.</t>
        </is>
      </c>
    </row>
    <row r="18">
      <c r="A18" t="inlineStr">
        <is>
          <t xml:space="preserve">Problem-solving skills</t>
        </is>
      </c>
      <c r="B18">
        <v>1</v>
      </c>
      <c r="C18" t="inlineStr" s="2">
        <is>
          <t xml:space="preserve">Routine problems: minor problems that recur, with known solutions that are easy to follow.</t>
        </is>
      </c>
    </row>
    <row r="19">
      <c r="A19" t="inlineStr">
        <is>
          <t xml:space="preserve">Problem-solving skills</t>
        </is>
      </c>
      <c r="B19">
        <v>2</v>
      </c>
      <c r="C19" t="inlineStr" s="2">
        <is>
          <t xml:space="preserve">Standard problems: defined alternatives, some judgement, with help usually available.</t>
        </is>
      </c>
    </row>
    <row r="20">
      <c r="A20" t="inlineStr">
        <is>
          <t xml:space="preserve">Problem-solving skills</t>
        </is>
      </c>
      <c r="B20">
        <v>3</v>
      </c>
      <c r="C20" t="inlineStr" s="2">
        <is>
          <t xml:space="preserve">Variable problems: different kinds of problems that need careful thought, research into options or changes to existing ways of working, with limited guidance.</t>
        </is>
      </c>
    </row>
    <row r="21">
      <c r="A21" t="inlineStr">
        <is>
          <t xml:space="preserve">Problem-solving skills</t>
        </is>
      </c>
      <c r="B21">
        <v>4</v>
      </c>
      <c r="C21" t="inlineStr" s="2">
        <is>
          <t xml:space="preserve">Non-standard problems: complex problems with several factors, solved by careful analysis and adapting current methods.</t>
        </is>
      </c>
    </row>
    <row r="22">
      <c r="A22" t="inlineStr">
        <is>
          <t xml:space="preserve">Problem-solving skills</t>
        </is>
      </c>
      <c r="B22">
        <v>5</v>
      </c>
      <c r="C22" t="inlineStr" s="2">
        <is>
          <t xml:space="preserve">Complex problems: highly complex, unique problems with no predefined solution, needing innovative solutions and critical thinking.</t>
        </is>
      </c>
    </row>
    <row r="23">
      <c r="A23" t="inlineStr">
        <is>
          <t xml:space="preserve">Planning and organisational skills</t>
        </is>
      </c>
      <c r="B23">
        <v>0</v>
      </c>
      <c r="C23" t="inlineStr" s="2">
        <is>
          <t xml:space="preserve">Not applicable.</t>
        </is>
      </c>
    </row>
    <row r="24">
      <c r="A24" t="inlineStr">
        <is>
          <t xml:space="preserve">Planning and organisational skills</t>
        </is>
      </c>
      <c r="B24">
        <v>1</v>
      </c>
      <c r="C24" t="inlineStr" s="2">
        <is>
          <t xml:space="preserve">Limited: tasks are set by others or predefined, with little need to adjust them.</t>
        </is>
      </c>
    </row>
    <row r="25">
      <c r="A25" t="inlineStr">
        <is>
          <t xml:space="preserve">Planning and organisational skills</t>
        </is>
      </c>
      <c r="B25">
        <v>2</v>
      </c>
      <c r="C25" t="inlineStr" s="2">
        <is>
          <t xml:space="preserve">Basic: plan and organise one’s own work within set deadlines, with some say in scheduling and priorities.</t>
        </is>
      </c>
    </row>
    <row r="26">
      <c r="A26" t="inlineStr">
        <is>
          <t xml:space="preserve">Planning and organisational skills</t>
        </is>
      </c>
      <c r="B26">
        <v>3</v>
      </c>
      <c r="C26" t="inlineStr" s="2">
        <is>
          <t xml:space="preserve">Moderate: organise and prioritise several tasks, adjusting plans as circumstances or deadlines change.</t>
        </is>
      </c>
    </row>
    <row r="27">
      <c r="A27" t="inlineStr">
        <is>
          <t xml:space="preserve">Planning and organisational skills</t>
        </is>
      </c>
      <c r="B27">
        <v>4</v>
      </c>
      <c r="C27" t="inlineStr" s="2">
        <is>
          <t xml:space="preserve">Advanced: plan and manage complex, overlapping tasks or schedules, with joint planning across teams or departments.</t>
        </is>
      </c>
    </row>
    <row r="28">
      <c r="A28" t="inlineStr">
        <is>
          <t xml:space="preserve">Planning and organisational skills</t>
        </is>
      </c>
      <c r="B28">
        <v>5</v>
      </c>
      <c r="C28" t="inlineStr" s="2">
        <is>
          <t xml:space="preserve">High-level: long-term strategic plans that handle uncertainty and set the organisation’s direction.</t>
        </is>
      </c>
    </row>
    <row r="29">
      <c r="A29" t="inlineStr">
        <is>
          <t xml:space="preserve">Physical skills</t>
        </is>
      </c>
      <c r="B29">
        <v>0</v>
      </c>
      <c r="C29" t="inlineStr" s="2">
        <is>
          <t xml:space="preserve">Not applicable: no particular physical skill beyond everyday activity.</t>
        </is>
      </c>
    </row>
    <row r="30">
      <c r="A30" t="inlineStr">
        <is>
          <t xml:space="preserve">Physical skills</t>
        </is>
      </c>
      <c r="B30">
        <v>1</v>
      </c>
      <c r="C30" t="inlineStr" s="2">
        <is>
          <t xml:space="preserve">Minimal: handling light objects or using simple tools.</t>
        </is>
      </c>
    </row>
    <row r="31">
      <c r="A31" t="inlineStr">
        <is>
          <t xml:space="preserve">Physical skills</t>
        </is>
      </c>
      <c r="B31">
        <v>2</v>
      </c>
      <c r="C31" t="inlineStr" s="2">
        <is>
          <t xml:space="preserve">Basic: some dexterity beyond everyday needs; handling is needed but precision is not.</t>
        </is>
      </c>
    </row>
    <row r="32">
      <c r="A32" t="inlineStr">
        <is>
          <t xml:space="preserve">Physical skills</t>
        </is>
      </c>
      <c r="B32">
        <v>3</v>
      </c>
      <c r="C32" t="inlineStr" s="2">
        <is>
          <t xml:space="preserve">Moderate: careful handling of fine tools, materials or people, with dexterity, hand-eye coordination and precision or speed.</t>
        </is>
      </c>
    </row>
    <row r="33">
      <c r="A33" t="inlineStr">
        <is>
          <t xml:space="preserve">Physical skills</t>
        </is>
      </c>
      <c r="B33">
        <v>4</v>
      </c>
      <c r="C33" t="inlineStr" s="2">
        <is>
          <t xml:space="preserve">High: advanced physical skills or techniques in demanding conditions, with detailed hand-eye and sensory coordination or speed.</t>
        </is>
      </c>
    </row>
    <row r="34">
      <c r="A34" t="inlineStr">
        <is>
          <t xml:space="preserve">Physical skills</t>
        </is>
      </c>
      <c r="B34">
        <v>5</v>
      </c>
      <c r="C34" t="inlineStr" s="2">
        <is>
          <t xml:space="preserve">Expert: expert coordination, precision, endurance or speed, often in specialised conditions; precise hand or finger dexterity is central to the job.</t>
        </is>
      </c>
    </row>
    <row r="35">
      <c r="A35" t="inlineStr">
        <is>
          <t xml:space="preserve">People</t>
        </is>
      </c>
      <c r="B35">
        <v>0</v>
      </c>
      <c r="C35" t="inlineStr" s="2">
        <is>
          <t xml:space="preserve">Does not apply.</t>
        </is>
      </c>
    </row>
    <row r="36">
      <c r="A36" t="inlineStr">
        <is>
          <t xml:space="preserve">People</t>
        </is>
      </c>
      <c r="B36">
        <v>1</v>
      </c>
      <c r="C36" t="inlineStr" s="2">
        <is>
          <t xml:space="preserve">Very limited: no supervision or caregiving; may give basic guidance or help new colleagues settle in.</t>
        </is>
      </c>
    </row>
    <row r="37">
      <c r="A37" t="inlineStr">
        <is>
          <t xml:space="preserve">People</t>
        </is>
      </c>
      <c r="B37">
        <v>2</v>
      </c>
      <c r="C37" t="inlineStr" s="2">
        <is>
          <t xml:space="preserve">Basic: support, guidance or advice to individuals or small teams, informal mentoring, some part in others’ safety and comfort with limited authority.</t>
        </is>
      </c>
    </row>
    <row r="38">
      <c r="A38" t="inlineStr">
        <is>
          <t xml:space="preserve">People</t>
        </is>
      </c>
      <c r="B38">
        <v>3</v>
      </c>
      <c r="C38" t="inlineStr" s="2">
        <is>
          <t xml:space="preserve">Moderate: overseeing or coordinating the work and well-being of others: supervising, regular support, handling conflicts, responding to individual needs.</t>
        </is>
      </c>
    </row>
    <row r="39">
      <c r="A39" t="inlineStr">
        <is>
          <t xml:space="preserve">People</t>
        </is>
      </c>
      <c r="B39">
        <v>4</v>
      </c>
      <c r="C39" t="inlineStr" s="2">
        <is>
          <t xml:space="preserve">High: significant responsibility for others’ well-being and development: managing teams, providing care, teaching, hiring, evaluating and coaching.</t>
        </is>
      </c>
    </row>
    <row r="40">
      <c r="A40" t="inlineStr">
        <is>
          <t xml:space="preserve">People</t>
        </is>
      </c>
      <c r="B40">
        <v>5</v>
      </c>
      <c r="C40" t="inlineStr" s="2">
        <is>
          <t xml:space="preserve">Full: complete accountability for the well-being and development of others, including patients or children, or for leading a workforce, including pay and staffing decisions.</t>
        </is>
      </c>
    </row>
    <row r="41">
      <c r="A41" t="inlineStr">
        <is>
          <t xml:space="preserve">Goods and equipment</t>
        </is>
      </c>
      <c r="B41">
        <v>0</v>
      </c>
      <c r="C41" t="inlineStr" s="2">
        <is>
          <t xml:space="preserve">Not applicable.</t>
        </is>
      </c>
    </row>
    <row r="42">
      <c r="A42" t="inlineStr">
        <is>
          <t xml:space="preserve">Goods and equipment</t>
        </is>
      </c>
      <c r="B42">
        <v>1</v>
      </c>
      <c r="C42" t="inlineStr" s="2">
        <is>
          <t xml:space="preserve">Limited: care and proper use of low-value tools or materials.</t>
        </is>
      </c>
    </row>
    <row r="43">
      <c r="A43" t="inlineStr">
        <is>
          <t xml:space="preserve">Goods and equipment</t>
        </is>
      </c>
      <c r="B43">
        <v>2</v>
      </c>
      <c r="C43" t="inlineStr" s="2">
        <is>
          <t xml:space="preserve">Some: use and maintenance of equipment or stock, making sure resources are used properly and safely.</t>
        </is>
      </c>
    </row>
    <row r="44">
      <c r="A44" t="inlineStr">
        <is>
          <t xml:space="preserve">Goods and equipment</t>
        </is>
      </c>
      <c r="B44">
        <v>3</v>
      </c>
      <c r="C44" t="inlineStr" s="2">
        <is>
          <t xml:space="preserve">Moderate: regular use and maintenance of more valuable equipment or materials; may manage resources.</t>
        </is>
      </c>
    </row>
    <row r="45">
      <c r="A45" t="inlineStr">
        <is>
          <t xml:space="preserve">Goods and equipment</t>
        </is>
      </c>
      <c r="B45">
        <v>4</v>
      </c>
      <c r="C45" t="inlineStr" s="2">
        <is>
          <t xml:space="preserve">Considerable: oversee valuable resources so they are secure, maintained and working, and decide what to order.</t>
        </is>
      </c>
    </row>
    <row r="46">
      <c r="A46" t="inlineStr">
        <is>
          <t xml:space="preserve">Goods and equipment</t>
        </is>
      </c>
      <c r="B46">
        <v>5</v>
      </c>
      <c r="C46" t="inlineStr" s="2">
        <is>
          <t xml:space="preserve">Full: the whole life cycle of goods or equipment, including buying, upkeep, security and disposal, and long-term resource planning.</t>
        </is>
      </c>
    </row>
    <row r="47">
      <c r="A47" t="inlineStr">
        <is>
          <t xml:space="preserve">Information</t>
        </is>
      </c>
      <c r="B47">
        <v>0</v>
      </c>
      <c r="C47" t="inlineStr" s="2">
        <is>
          <t xml:space="preserve">Not applicable.</t>
        </is>
      </c>
    </row>
    <row r="48">
      <c r="A48" t="inlineStr">
        <is>
          <t xml:space="preserve">Information</t>
        </is>
      </c>
      <c r="B48">
        <v>1</v>
      </c>
      <c r="C48" t="inlineStr" s="2">
        <is>
          <t xml:space="preserve">Very limited: uses basic information, with little or no responsibility for sourcing or protecting it.</t>
        </is>
      </c>
    </row>
    <row r="49">
      <c r="A49" t="inlineStr">
        <is>
          <t xml:space="preserve">Information</t>
        </is>
      </c>
      <c r="B49">
        <v>2</v>
      </c>
      <c r="C49" t="inlineStr" s="2">
        <is>
          <t xml:space="preserve">Limited: gathers, processes or shares information in a controlled way, following procedures.</t>
        </is>
      </c>
    </row>
    <row r="50">
      <c r="A50" t="inlineStr">
        <is>
          <t xml:space="preserve">Information</t>
        </is>
      </c>
      <c r="B50">
        <v>3</v>
      </c>
      <c r="C50" t="inlineStr" s="2">
        <is>
          <t xml:space="preserve">Moderate: keeps information accurate, of good quality and secure; may decide how sensitive data is handled.</t>
        </is>
      </c>
    </row>
    <row r="51">
      <c r="A51" t="inlineStr">
        <is>
          <t xml:space="preserve">Information</t>
        </is>
      </c>
      <c r="B51">
        <v>4</v>
      </c>
      <c r="C51" t="inlineStr" s="2">
        <is>
          <t xml:space="preserve">Considerable: manages large amounts of valuable or sensitive information, deciding what is needed, how it is used and how it is protected.</t>
        </is>
      </c>
    </row>
    <row r="52">
      <c r="A52" t="inlineStr">
        <is>
          <t xml:space="preserve">Information</t>
        </is>
      </c>
      <c r="B52">
        <v>5</v>
      </c>
      <c r="C52" t="inlineStr" s="2">
        <is>
          <t xml:space="preserve">Full: major responsibility for sourcing, analysing and deciding on the use of information and its compliance across the organisation.</t>
        </is>
      </c>
    </row>
    <row r="53">
      <c r="A53" t="inlineStr">
        <is>
          <t xml:space="preserve">Financial resources</t>
        </is>
      </c>
      <c r="B53">
        <v>0</v>
      </c>
      <c r="C53" t="inlineStr" s="2">
        <is>
          <t xml:space="preserve">Not applicable.</t>
        </is>
      </c>
    </row>
    <row r="54">
      <c r="A54" t="inlineStr">
        <is>
          <t xml:space="preserve">Financial resources</t>
        </is>
      </c>
      <c r="B54">
        <v>1</v>
      </c>
      <c r="C54" t="inlineStr" s="2">
        <is>
          <t xml:space="preserve">Very limited: small amounts of cash or simple transactions, basic records.</t>
        </is>
      </c>
    </row>
    <row r="55">
      <c r="A55" t="inlineStr">
        <is>
          <t xml:space="preserve">Financial resources</t>
        </is>
      </c>
      <c r="B55">
        <v>2</v>
      </c>
      <c r="C55" t="inlineStr" s="2">
        <is>
          <t xml:space="preserve">Limited: small budgets or invoices, taking part in financial planning discussions.</t>
        </is>
      </c>
    </row>
    <row r="56">
      <c r="A56" t="inlineStr">
        <is>
          <t xml:space="preserve">Financial resources</t>
        </is>
      </c>
      <c r="B56">
        <v>3</v>
      </c>
      <c r="C56" t="inlineStr" s="2">
        <is>
          <t xml:space="preserve">Moderate: significant resources: managing budgets, overseeing spending and being accountable for it.</t>
        </is>
      </c>
    </row>
    <row r="57">
      <c r="A57" t="inlineStr">
        <is>
          <t xml:space="preserve">Financial resources</t>
        </is>
      </c>
      <c r="B57">
        <v>4</v>
      </c>
      <c r="C57" t="inlineStr" s="2">
        <is>
          <t xml:space="preserve">Considerable: large budgets or portfolios, allocation decisions, the financial integrity of a department.</t>
        </is>
      </c>
    </row>
    <row r="58">
      <c r="A58" t="inlineStr">
        <is>
          <t xml:space="preserve">Financial resources</t>
        </is>
      </c>
      <c r="B58">
        <v>5</v>
      </c>
      <c r="C58" t="inlineStr" s="2">
        <is>
          <t xml:space="preserve">Full: financial planning and oversight for the whole organisation: budgets, financial policy and strategic financial decisions.</t>
        </is>
      </c>
    </row>
    <row r="59">
      <c r="A59" t="inlineStr">
        <is>
          <t xml:space="preserve">Mental effort</t>
        </is>
      </c>
      <c r="B59">
        <v>0</v>
      </c>
      <c r="C59" t="inlineStr" s="2">
        <is>
          <t xml:space="preserve">Not applicable.</t>
        </is>
      </c>
    </row>
    <row r="60">
      <c r="A60" t="inlineStr">
        <is>
          <t xml:space="preserve">Mental effort</t>
        </is>
      </c>
      <c r="B60">
        <v>1</v>
      </c>
      <c r="C60" t="inlineStr" s="2">
        <is>
          <t xml:space="preserve">Limited: basic attention and simple instructions, with few competing demands.</t>
        </is>
      </c>
    </row>
    <row r="61">
      <c r="A61" t="inlineStr">
        <is>
          <t xml:space="preserve">Mental effort</t>
        </is>
      </c>
      <c r="B61">
        <v>2</v>
      </c>
      <c r="C61" t="inlineStr" s="2">
        <is>
          <t xml:space="preserve">Moderate: focus on straightforward analysis or repetitive tasks that need attention to detail.</t>
        </is>
      </c>
    </row>
    <row r="62">
      <c r="A62" t="inlineStr">
        <is>
          <t xml:space="preserve">Mental effort</t>
        </is>
      </c>
      <c r="B62">
        <v>3</v>
      </c>
      <c r="C62" t="inlineStr" s="2">
        <is>
          <t xml:space="preserve">High: frequent concentration on complex tasks, such as interpreting complex data.</t>
        </is>
      </c>
    </row>
    <row r="63">
      <c r="A63" t="inlineStr">
        <is>
          <t xml:space="preserve">Mental effort</t>
        </is>
      </c>
      <c r="B63">
        <v>4</v>
      </c>
      <c r="C63" t="inlineStr" s="2">
        <is>
          <t xml:space="preserve">Very high: continuous high-level concentration with few or no breaks.</t>
        </is>
      </c>
    </row>
    <row r="64">
      <c r="A64" t="inlineStr">
        <is>
          <t xml:space="preserve">Mental effort</t>
        </is>
      </c>
      <c r="B64">
        <v>5</v>
      </c>
      <c r="C64" t="inlineStr" s="2">
        <is>
          <t xml:space="preserve">Intense: sustained, intense effort over long periods on complex or new problems.</t>
        </is>
      </c>
    </row>
    <row r="65">
      <c r="A65" t="inlineStr">
        <is>
          <t xml:space="preserve">Psychosocial and emotional effort</t>
        </is>
      </c>
      <c r="B65">
        <v>0</v>
      </c>
      <c r="C65" t="inlineStr" s="2">
        <is>
          <t xml:space="preserve">Not applicable.</t>
        </is>
      </c>
    </row>
    <row r="66">
      <c r="A66" t="inlineStr">
        <is>
          <t xml:space="preserve">Psychosocial and emotional effort</t>
        </is>
      </c>
      <c r="B66">
        <v>1</v>
      </c>
      <c r="C66" t="inlineStr" s="2">
        <is>
          <t xml:space="preserve">Minimal: little need to manage emotional responses; minimal exposure to emotionally demanding situations.</t>
        </is>
      </c>
    </row>
    <row r="67">
      <c r="A67" t="inlineStr">
        <is>
          <t xml:space="preserve">Psychosocial and emotional effort</t>
        </is>
      </c>
      <c r="B67">
        <v>2</v>
      </c>
      <c r="C67" t="inlineStr" s="2">
        <is>
          <t xml:space="preserve">Occasional: minor conflicts or upset people from time to time.</t>
        </is>
      </c>
    </row>
    <row r="68">
      <c r="A68" t="inlineStr">
        <is>
          <t xml:space="preserve">Psychosocial and emotional effort</t>
        </is>
      </c>
      <c r="B68">
        <v>3</v>
      </c>
      <c r="C68" t="inlineStr" s="2">
        <is>
          <t xml:space="preserve">Moderate: regular management of emotional responses with sensitive or challenging people or situations.</t>
        </is>
      </c>
    </row>
    <row r="69">
      <c r="A69" t="inlineStr">
        <is>
          <t xml:space="preserve">Psychosocial and emotional effort</t>
        </is>
      </c>
      <c r="B69">
        <v>4</v>
      </c>
      <c r="C69" t="inlineStr" s="2">
        <is>
          <t xml:space="preserve">High: frequent emotionally charged situations that need significant resilience.</t>
        </is>
      </c>
    </row>
    <row r="70">
      <c r="A70" t="inlineStr">
        <is>
          <t xml:space="preserve">Psychosocial and emotional effort</t>
        </is>
      </c>
      <c r="B70">
        <v>5</v>
      </c>
      <c r="C70" t="inlineStr" s="2">
        <is>
          <t xml:space="preserve">Extreme: constant exposure to highly emotional or stressful circumstances with vulnerable or distressed people.</t>
        </is>
      </c>
    </row>
    <row r="71">
      <c r="A71" t="inlineStr">
        <is>
          <t xml:space="preserve">Physical effort</t>
        </is>
      </c>
      <c r="B71">
        <v>0</v>
      </c>
      <c r="C71" t="inlineStr" s="2">
        <is>
          <t xml:space="preserve">Not applicable.</t>
        </is>
      </c>
    </row>
    <row r="72">
      <c r="A72" t="inlineStr">
        <is>
          <t xml:space="preserve">Physical effort</t>
        </is>
      </c>
      <c r="B72">
        <v>1</v>
      </c>
      <c r="C72" t="inlineStr" s="2">
        <is>
          <t xml:space="preserve">Minimal: light tasks, occasional lifting or moving of light objects.</t>
        </is>
      </c>
    </row>
    <row r="73">
      <c r="A73" t="inlineStr">
        <is>
          <t xml:space="preserve">Physical effort</t>
        </is>
      </c>
      <c r="B73">
        <v>2</v>
      </c>
      <c r="C73" t="inlineStr" s="2">
        <is>
          <t xml:space="preserve">Low: standing for long periods, occasional lifting, or repetitive movements.</t>
        </is>
      </c>
    </row>
    <row r="74">
      <c r="A74" t="inlineStr">
        <is>
          <t xml:space="preserve">Physical effort</t>
        </is>
      </c>
      <c r="B74">
        <v>3</v>
      </c>
      <c r="C74" t="inlineStr" s="2">
        <is>
          <t xml:space="preserve">Moderate: regular lifting of moderate weights, manual handling, long standing or walking, repetitive hand or arm movements.</t>
        </is>
      </c>
    </row>
    <row r="75">
      <c r="A75" t="inlineStr">
        <is>
          <t xml:space="preserve">Physical effort</t>
        </is>
      </c>
      <c r="B75">
        <v>4</v>
      </c>
      <c r="C75" t="inlineStr" s="2">
        <is>
          <t xml:space="preserve">High: frequent heavy lifting, physically demanding repetitive tasks or long spells in physically tough conditions.</t>
        </is>
      </c>
    </row>
    <row r="76">
      <c r="A76" t="inlineStr">
        <is>
          <t xml:space="preserve">Physical effort</t>
        </is>
      </c>
      <c r="B76">
        <v>5</v>
      </c>
      <c r="C76" t="inlineStr" s="2">
        <is>
          <t xml:space="preserve">Extreme: continuous heavy physical effort with little rest or variation, often in challenging conditions.</t>
        </is>
      </c>
    </row>
    <row r="77">
      <c r="A77" t="inlineStr">
        <is>
          <t xml:space="preserve">Environment (physical, psychological or emotional)</t>
        </is>
      </c>
      <c r="B77">
        <v>0</v>
      </c>
      <c r="C77" t="inlineStr" s="2">
        <is>
          <t xml:space="preserve">Not applicable: no unpleasant, dangerous or challenging conditions.</t>
        </is>
      </c>
    </row>
    <row r="78">
      <c r="A78" t="inlineStr">
        <is>
          <t xml:space="preserve">Environment (physical, psychological or emotional)</t>
        </is>
      </c>
      <c r="B78">
        <v>1</v>
      </c>
      <c r="C78" t="inlineStr" s="2">
        <is>
          <t xml:space="preserve">Minimal: little exposure to hazards; minor dust, dirt, noise or poor lighting.</t>
        </is>
      </c>
    </row>
    <row r="79">
      <c r="A79" t="inlineStr">
        <is>
          <t xml:space="preserve">Environment (physical, psychological or emotional)</t>
        </is>
      </c>
      <c r="B79">
        <v>2</v>
      </c>
      <c r="C79" t="inlineStr" s="2">
        <is>
          <t xml:space="preserve">Occasional: mild physical or psychosocial risks a few times a year, such as light machinery or an occasional conflict.</t>
        </is>
      </c>
    </row>
    <row r="80">
      <c r="A80" t="inlineStr">
        <is>
          <t xml:space="preserve">Environment (physical, psychological or emotional)</t>
        </is>
      </c>
      <c r="B80">
        <v>3</v>
      </c>
      <c r="C80" t="inlineStr" s="2">
        <is>
          <t xml:space="preserve">Regular: regular physical hazards or moderate psychological risks, such as isolation or occasional threats of violence, about monthly.</t>
        </is>
      </c>
    </row>
    <row r="81">
      <c r="A81" t="inlineStr">
        <is>
          <t xml:space="preserve">Environment (physical, psychological or emotional)</t>
        </is>
      </c>
      <c r="B81">
        <v>4</v>
      </c>
      <c r="C81" t="inlineStr" s="2">
        <is>
          <t xml:space="preserve">Frequent: frequent physical risks and significant psychosocial risks, such as threats of violence, harassment or prolonged high pressure.</t>
        </is>
      </c>
    </row>
    <row r="82">
      <c r="A82" t="inlineStr">
        <is>
          <t xml:space="preserve">Environment (physical, psychological or emotional)</t>
        </is>
      </c>
      <c r="B82">
        <v>5</v>
      </c>
      <c r="C82" t="inlineStr" s="2">
        <is>
          <t xml:space="preserve">Constant: continuous severe physical hazards and high psychosocial risks, such as constant harassment or crisis work.</t>
        </is>
      </c>
    </row>
    <row r="83">
      <c r="A83" t="inlineStr">
        <is>
          <t xml:space="preserve">Organisational environment</t>
        </is>
      </c>
      <c r="B83">
        <v>0</v>
      </c>
      <c r="C83" t="inlineStr" s="2">
        <is>
          <t xml:space="preserve">Not applicable.</t>
        </is>
      </c>
    </row>
    <row r="84">
      <c r="A84" t="inlineStr">
        <is>
          <t xml:space="preserve">Organisational environment</t>
        </is>
      </c>
      <c r="B84">
        <v>1</v>
      </c>
      <c r="C84" t="inlineStr" s="2">
        <is>
          <t xml:space="preserve">Minimal: standard hours, little travel or contact after hours.</t>
        </is>
      </c>
    </row>
    <row r="85">
      <c r="A85" t="inlineStr">
        <is>
          <t xml:space="preserve">Organisational environment</t>
        </is>
      </c>
      <c r="B85">
        <v>2</v>
      </c>
      <c r="C85" t="inlineStr" s="2">
        <is>
          <t xml:space="preserve">Occasional: occasional weekends or holidays, minimal travel, limited contact after hours.</t>
        </is>
      </c>
    </row>
    <row r="86">
      <c r="A86" t="inlineStr">
        <is>
          <t xml:space="preserve">Organisational environment</t>
        </is>
      </c>
      <c r="B86">
        <v>3</v>
      </c>
      <c r="C86" t="inlineStr" s="2">
        <is>
          <t xml:space="preserve">Regular: regular shifts, nights or irregular hours; moderate travel or frequent contact after hours.</t>
        </is>
      </c>
    </row>
    <row r="87">
      <c r="A87" t="inlineStr">
        <is>
          <t xml:space="preserve">Organisational environment</t>
        </is>
      </c>
      <c r="B87">
        <v>4</v>
      </c>
      <c r="C87" t="inlineStr" s="2">
        <is>
          <t xml:space="preserve">Frequent: frequent night shifts and irregular hours, long periods on call, regular travel between sites.</t>
        </is>
      </c>
    </row>
    <row r="88">
      <c r="A88" t="inlineStr">
        <is>
          <t xml:space="preserve">Organisational environment</t>
        </is>
      </c>
      <c r="B88">
        <v>5</v>
      </c>
      <c r="C88" t="inlineStr" s="2">
        <is>
          <t xml:space="preserve">Constant: constant irregular hours, frequent nights, extensive travel and being reachable at all times, including weekends and holidays.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5" customWidth="1"/>
    <col min="3" max="3" width="13" customWidth="1"/>
  </cols>
  <sheetData>
    <row r="1">
      <c r="A1" t="inlineStr" s="1">
        <is>
          <t xml:space="preserve">Grade</t>
        </is>
      </c>
      <c r="B1" t="inlineStr" s="1">
        <is>
          <t xml:space="preserve">From (points)</t>
        </is>
      </c>
      <c r="C1" t="inlineStr" s="1">
        <is>
          <t xml:space="preserve">To (points)</t>
        </is>
      </c>
    </row>
    <row r="2">
      <c r="A2" t="inlineStr">
        <is>
          <t xml:space="preserve">Grade 1</t>
        </is>
      </c>
      <c r="B2">
        <v>0</v>
      </c>
      <c r="C2">
        <f>B3-1</f>
      </c>
    </row>
    <row r="3">
      <c r="A3" t="inlineStr">
        <is>
          <t xml:space="preserve">Grade 2</t>
        </is>
      </c>
      <c r="B3">
        <v>121</v>
      </c>
      <c r="C3">
        <f>B4-1</f>
      </c>
    </row>
    <row r="4">
      <c r="A4" t="inlineStr">
        <is>
          <t xml:space="preserve">Grade 3</t>
        </is>
      </c>
      <c r="B4">
        <v>241</v>
      </c>
      <c r="C4">
        <f>B5-1</f>
      </c>
    </row>
    <row r="5">
      <c r="A5" t="inlineStr">
        <is>
          <t xml:space="preserve">Grade 4</t>
        </is>
      </c>
      <c r="B5">
        <v>361</v>
      </c>
      <c r="C5">
        <f>B6-1</f>
      </c>
    </row>
    <row r="6">
      <c r="A6" t="inlineStr">
        <is>
          <t xml:space="preserve">Grade 5</t>
        </is>
      </c>
      <c r="B6">
        <v>481</v>
      </c>
      <c r="C6">
        <f>B7-1</f>
      </c>
    </row>
    <row r="7">
      <c r="A7" t="inlineStr">
        <is>
          <t xml:space="preserve">Grade 6</t>
        </is>
      </c>
      <c r="B7">
        <v>601</v>
      </c>
      <c r="C7">
        <f>B8-1</f>
      </c>
    </row>
    <row r="8">
      <c r="A8" t="inlineStr">
        <is>
          <t xml:space="preserve">Grade 7</t>
        </is>
      </c>
      <c r="B8">
        <v>721</v>
      </c>
      <c r="C8">
        <f>B9-1</f>
      </c>
    </row>
    <row r="9">
      <c r="A9" t="inlineStr">
        <is>
          <t xml:space="preserve">Grade 8</t>
        </is>
      </c>
      <c r="B9">
        <v>841</v>
      </c>
      <c r="C9">
        <f>B10-1</f>
      </c>
    </row>
    <row r="10">
      <c r="A10" t="inlineStr">
        <is>
          <t xml:space="preserve">Grade 9</t>
        </is>
      </c>
      <c r="B10">
        <v>961</v>
      </c>
      <c r="C10">
        <f>B11-1</f>
      </c>
    </row>
    <row r="11">
      <c r="A11" t="inlineStr">
        <is>
          <t xml:space="preserve">Grade 10</t>
        </is>
      </c>
      <c r="B11">
        <v>1081</v>
      </c>
      <c r="C11">
        <v>1200</v>
      </c>
    </row>
  </sheetData>
</worksheet>
</file>

<file path=docProps/app.xml><?xml version="1.0" encoding="utf-8"?>
<Properties xmlns="http://schemas.openxmlformats.org/officeDocument/2006/extended-properties">
  <Application>Peak Apps Tools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evaluation template</dc:title>
  <dc:creator>Peak Apps Studio</dc:creator>
  <dcterms:created xsi:type="dcterms:W3CDTF">2026-10-09T00:00:00Z</dcterms:created>
</cp:coreProperties>
</file>